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629" activeTab="10"/>
  </bookViews>
  <sheets>
    <sheet name="день 1 " sheetId="28" r:id="rId1"/>
    <sheet name="день 2" sheetId="30" r:id="rId2"/>
    <sheet name="день 3" sheetId="31" r:id="rId3"/>
    <sheet name="день 4 " sheetId="32" r:id="rId4"/>
    <sheet name="день 5 " sheetId="33" r:id="rId5"/>
    <sheet name="день 6" sheetId="40" r:id="rId6"/>
    <sheet name="день 7" sheetId="34" r:id="rId7"/>
    <sheet name="день 8" sheetId="35" r:id="rId8"/>
    <sheet name="день 9 " sheetId="36" r:id="rId9"/>
    <sheet name="день 10" sheetId="37" r:id="rId10"/>
    <sheet name="день 11 " sheetId="38" r:id="rId11"/>
    <sheet name="день 12" sheetId="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<sst xmlns="http://schemas.openxmlformats.org/spreadsheetml/2006/main" count="608" uniqueCount="185">
  <si>
    <t>Сезон: весна</t>
  </si>
  <si>
    <t>Неделя: первая, третья</t>
  </si>
  <si>
    <t>Возрастная катекогия: (7-11 лет)/(12-18 лет)</t>
  </si>
  <si>
    <t>День недели: понедельник</t>
  </si>
  <si>
    <t>№ рец.</t>
  </si>
  <si>
    <t>Наименование блюда</t>
  </si>
  <si>
    <t>Выход,гр.</t>
  </si>
  <si>
    <t>Пищевые вещества.</t>
  </si>
  <si>
    <t>Энергетическая ценность (ккал)</t>
  </si>
  <si>
    <t>Витамин С, мг</t>
  </si>
  <si>
    <t>Белки,гр.</t>
  </si>
  <si>
    <t>Жиры,гр.</t>
  </si>
  <si>
    <t>Углеводы,гр.</t>
  </si>
  <si>
    <t>7-11 лет</t>
  </si>
  <si>
    <t>12-18 лет</t>
  </si>
  <si>
    <t>ЗАВТРАК</t>
  </si>
  <si>
    <t>68/2013</t>
  </si>
  <si>
    <t>Суп молочный с макаронными изделиями</t>
  </si>
  <si>
    <t>130\2013</t>
  </si>
  <si>
    <t>Яйцо вареное</t>
  </si>
  <si>
    <t>6\2013</t>
  </si>
  <si>
    <t>Сыр порциями</t>
  </si>
  <si>
    <t>Хлеб пшеничный</t>
  </si>
  <si>
    <t>628\1994</t>
  </si>
  <si>
    <t>Чай с сахаром</t>
  </si>
  <si>
    <t>ИТОГО  ЗАВТРАК:</t>
  </si>
  <si>
    <t>ОБЕД</t>
  </si>
  <si>
    <t>3\2008</t>
  </si>
  <si>
    <t>Салат из свежих помидоров и огурцов</t>
  </si>
  <si>
    <t>47\2008</t>
  </si>
  <si>
    <t>Суп картофельный с бобовыми</t>
  </si>
  <si>
    <t>82\2008</t>
  </si>
  <si>
    <t>Колбаска "Витаминка"</t>
  </si>
  <si>
    <t>209/2013</t>
  </si>
  <si>
    <t>Каша гречневая вязкая</t>
  </si>
  <si>
    <t>Сок натуральный</t>
  </si>
  <si>
    <t>Хлеб ржаной</t>
  </si>
  <si>
    <t>Йогурт в индивидуальной упак</t>
  </si>
  <si>
    <t>ИТОГО  ОБЕД:</t>
  </si>
  <si>
    <t>ИТОГО ЗА ДЕНЬ:</t>
  </si>
  <si>
    <t>вторник</t>
  </si>
  <si>
    <t>127\2008</t>
  </si>
  <si>
    <t>Каша пшенная  молочная жидкая</t>
  </si>
  <si>
    <t>5\2013</t>
  </si>
  <si>
    <t>Масло сливочное порционно</t>
  </si>
  <si>
    <t>149/2008г</t>
  </si>
  <si>
    <t>Какао с молоком</t>
  </si>
  <si>
    <t>17\2013</t>
  </si>
  <si>
    <t>Салат из белокочанной капусты с яблоками</t>
  </si>
  <si>
    <t>60/2008</t>
  </si>
  <si>
    <t>Уха из минтая со взбитым яйцом</t>
  </si>
  <si>
    <t>ТТК 8</t>
  </si>
  <si>
    <t>голень куриная запеченая</t>
  </si>
  <si>
    <t>ТТК 61</t>
  </si>
  <si>
    <t>Рагу овощное</t>
  </si>
  <si>
    <t>154\2008</t>
  </si>
  <si>
    <t>Компот из смеси сухофруктов</t>
  </si>
  <si>
    <t>Фрукт свежий</t>
  </si>
  <si>
    <t>Сок натуральный в индивидуальной упаков</t>
  </si>
  <si>
    <t>ПОЛДНИК</t>
  </si>
  <si>
    <t>среда</t>
  </si>
  <si>
    <t>125\2008</t>
  </si>
  <si>
    <t>Каша манная молочная</t>
  </si>
  <si>
    <t>628/1994</t>
  </si>
  <si>
    <t>Помидоры свежие порционно</t>
  </si>
  <si>
    <t>41/2008</t>
  </si>
  <si>
    <t>Щи из свежей капусты с картофелем со смет</t>
  </si>
  <si>
    <t>200/10</t>
  </si>
  <si>
    <t>250/10</t>
  </si>
  <si>
    <t>ТТК№47</t>
  </si>
  <si>
    <t>Горбуша припущенная с овощами</t>
  </si>
  <si>
    <t>106/2013</t>
  </si>
  <si>
    <t xml:space="preserve">Каша рисовая молочная </t>
  </si>
  <si>
    <t>251/2013</t>
  </si>
  <si>
    <t>Компот из свежих яблок</t>
  </si>
  <si>
    <t>Сок натуральный в индив.упаковке</t>
  </si>
  <si>
    <t>четверг</t>
  </si>
  <si>
    <t>119/2008</t>
  </si>
  <si>
    <t>Каша вязкая молочная "Дружба"</t>
  </si>
  <si>
    <t>Масло сливочное порциями</t>
  </si>
  <si>
    <t>25\ТТК</t>
  </si>
  <si>
    <t>Салат "Бабушкин"</t>
  </si>
  <si>
    <t>129/1994</t>
  </si>
  <si>
    <t>Рассольник "Ленинградский" со сметаной</t>
  </si>
  <si>
    <t>250\10</t>
  </si>
  <si>
    <t>416\1994</t>
  </si>
  <si>
    <t>Котлета из говядины</t>
  </si>
  <si>
    <t>482/1994</t>
  </si>
  <si>
    <t>Капуста тушеная</t>
  </si>
  <si>
    <t>253/2013</t>
  </si>
  <si>
    <t>Компот из кураги</t>
  </si>
  <si>
    <t>пятница</t>
  </si>
  <si>
    <t>257/1994</t>
  </si>
  <si>
    <t>Каша пшеничная вязкая на молоке</t>
  </si>
  <si>
    <t>264/2013</t>
  </si>
  <si>
    <t>Кофейный напиток</t>
  </si>
  <si>
    <t>3/2013</t>
  </si>
  <si>
    <t>Бутерброд с сыром</t>
  </si>
  <si>
    <t>Огурцы свежие порционно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</si>
  <si>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</si>
  <si>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</si>
  <si>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</si>
  <si>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</si>
  <si>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</si>
  <si>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</si>
  <si>
    <t>День недели: суббота</t>
  </si>
  <si>
    <t>129/2008</t>
  </si>
  <si>
    <t>Каша овсяная "Геркулес" жидкая</t>
  </si>
  <si>
    <t>630/1994</t>
  </si>
  <si>
    <t>Чай с молоком</t>
  </si>
  <si>
    <t>1/2013</t>
  </si>
  <si>
    <t>Бутерброд с маслом сливочным</t>
  </si>
  <si>
    <t>48/2008</t>
  </si>
  <si>
    <t>Суп крестьянский с крупой со сметаной</t>
  </si>
  <si>
    <t>175/2013г</t>
  </si>
  <si>
    <t>Мясо тушеное с овощами в соусе</t>
  </si>
  <si>
    <t>155/2008г.</t>
  </si>
  <si>
    <t>Компот из чернослива, кураги, изюма</t>
  </si>
  <si>
    <t>Неделя: вторая, четвертая</t>
  </si>
  <si>
    <t xml:space="preserve">ЗАВТРАК </t>
  </si>
  <si>
    <t>129\2008</t>
  </si>
  <si>
    <t>54\ТТК</t>
  </si>
  <si>
    <t>Салат"Новинка"</t>
  </si>
  <si>
    <t>67/2013</t>
  </si>
  <si>
    <t>Суп картофельный с рыбными фрикадельк</t>
  </si>
  <si>
    <t>188\2013</t>
  </si>
  <si>
    <t>Тефтели мясные с рисом</t>
  </si>
  <si>
    <t>209\2013</t>
  </si>
  <si>
    <t>Напиток лимонный</t>
  </si>
  <si>
    <t>День недели: вторник</t>
  </si>
  <si>
    <t>128\2008</t>
  </si>
  <si>
    <t>Каша пшеничная молочная</t>
  </si>
  <si>
    <t>013</t>
  </si>
  <si>
    <t>148\2008</t>
  </si>
  <si>
    <t>3/2008</t>
  </si>
  <si>
    <t>62/2013</t>
  </si>
  <si>
    <t>Суп картофельный с крупой</t>
  </si>
  <si>
    <t>250</t>
  </si>
  <si>
    <t>Горбуша припущенная  в томате с овощами</t>
  </si>
  <si>
    <t>465/1994</t>
  </si>
  <si>
    <t>Рис отварной</t>
  </si>
  <si>
    <t>День недели: среда</t>
  </si>
  <si>
    <t>127/2008г</t>
  </si>
  <si>
    <t>Каша пшённая молочная жидкая</t>
  </si>
  <si>
    <t>3\2013</t>
  </si>
  <si>
    <t>29\2008</t>
  </si>
  <si>
    <t>Салат картофельный с солеными огурцами</t>
  </si>
  <si>
    <t>46/2008</t>
  </si>
  <si>
    <t>Суп картофельный с макаронными изделиями</t>
  </si>
  <si>
    <t>74\2008</t>
  </si>
  <si>
    <t>Зразы из говядины с яйцом</t>
  </si>
  <si>
    <t>84/2013г</t>
  </si>
  <si>
    <t>267\2013</t>
  </si>
  <si>
    <t>Напиток из плодов шиповника</t>
  </si>
  <si>
    <t>Сок в индивидуальной упаковке</t>
  </si>
  <si>
    <t>День недели: четверг</t>
  </si>
  <si>
    <t>130/2008г</t>
  </si>
  <si>
    <t>Каша рисовая молочная жидкая</t>
  </si>
  <si>
    <t>1/2013г</t>
  </si>
  <si>
    <t>148/2008г</t>
  </si>
  <si>
    <t xml:space="preserve">Кофейный напиток </t>
  </si>
  <si>
    <t>177\2013</t>
  </si>
  <si>
    <t>Гуляш из отварного мяса</t>
  </si>
  <si>
    <t>18\ТТК</t>
  </si>
  <si>
    <t>Салат "Неженка"</t>
  </si>
  <si>
    <t>День недели: пятница</t>
  </si>
  <si>
    <t>Каша гречневая молочная вязкая</t>
  </si>
  <si>
    <t>10\2013</t>
  </si>
  <si>
    <t>Салат "Витаминный"</t>
  </si>
  <si>
    <t>191/2013</t>
  </si>
  <si>
    <t>Голубцы "Уралочка"</t>
  </si>
  <si>
    <t>128/2008</t>
  </si>
  <si>
    <t>Каша пшеничная молочная жидкая</t>
  </si>
  <si>
    <t>253\2013</t>
  </si>
  <si>
    <t>Йогурт в индивидуальной упаковке</t>
  </si>
  <si>
    <t>106/2008г</t>
  </si>
  <si>
    <t>Запеканка из творога</t>
  </si>
  <si>
    <t>Молоко сгущенное</t>
  </si>
  <si>
    <t>146/2008</t>
  </si>
  <si>
    <t>Чай с лимоном</t>
  </si>
  <si>
    <t>47/2008г</t>
  </si>
  <si>
    <t>76/2013</t>
  </si>
  <si>
    <t>Картофель отварной</t>
  </si>
  <si>
    <t>88/2008г</t>
  </si>
  <si>
    <t>Котлета рыбная "Нептун"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</si>
</sst>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?/?"/>
    <numFmt numFmtId="182" formatCode="0.000"/>
    <numFmt numFmtId="183" formatCode="mmm\.yy"/>
    <numFmt numFmtId="184" formatCode="#\ ??/??"/>
  </numFmts>
  <fonts count="27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0"/>
      <color indexed="8"/>
      <name val="Calibri"/>
      <charset val="204"/>
    </font>
    <font>
      <sz val="10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7" applyNumberFormat="0" applyAlignment="0" applyProtection="0">
      <alignment vertical="center"/>
    </xf>
    <xf numFmtId="0" fontId="17" fillId="9" borderId="18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18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textRotation="90"/>
    </xf>
    <xf numFmtId="0" fontId="2" fillId="3" borderId="4" xfId="0" applyFont="1" applyFill="1" applyBorder="1" applyAlignment="1">
      <alignment horizontal="center" textRotation="90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/>
    </xf>
    <xf numFmtId="1" fontId="3" fillId="5" borderId="4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80" fontId="4" fillId="5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180" fontId="4" fillId="2" borderId="3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5" borderId="3" xfId="0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180" fontId="3" fillId="2" borderId="3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2" fillId="6" borderId="7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180" fontId="0" fillId="0" borderId="0" xfId="0" applyNumberFormat="1" applyBorder="1" applyAlignment="1">
      <alignment horizontal="center"/>
    </xf>
    <xf numFmtId="180" fontId="4" fillId="5" borderId="3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80" fontId="0" fillId="5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180" fontId="0" fillId="2" borderId="3" xfId="0" applyNumberFormat="1" applyFill="1" applyBorder="1" applyAlignment="1">
      <alignment horizontal="center"/>
    </xf>
    <xf numFmtId="180" fontId="0" fillId="5" borderId="3" xfId="0" applyNumberForma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/>
    <xf numFmtId="0" fontId="4" fillId="3" borderId="4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/>
    <xf numFmtId="49" fontId="4" fillId="3" borderId="3" xfId="0" applyNumberFormat="1" applyFont="1" applyFill="1" applyBorder="1" applyAlignment="1">
      <alignment horizontal="center"/>
    </xf>
    <xf numFmtId="181" fontId="4" fillId="2" borderId="3" xfId="0" applyNumberFormat="1" applyFont="1" applyFill="1" applyBorder="1" applyAlignment="1"/>
    <xf numFmtId="49" fontId="4" fillId="0" borderId="3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/>
    <xf numFmtId="180" fontId="4" fillId="3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/>
    <xf numFmtId="0" fontId="2" fillId="2" borderId="3" xfId="0" applyFont="1" applyFill="1" applyBorder="1" applyAlignment="1"/>
    <xf numFmtId="0" fontId="0" fillId="0" borderId="0" xfId="0" applyBorder="1" applyAlignment="1"/>
    <xf numFmtId="182" fontId="4" fillId="2" borderId="3" xfId="0" applyNumberFormat="1" applyFont="1" applyFill="1" applyBorder="1" applyAlignment="1"/>
    <xf numFmtId="2" fontId="2" fillId="2" borderId="3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80" fontId="5" fillId="0" borderId="0" xfId="0" applyNumberFormat="1" applyFont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0" fontId="3" fillId="4" borderId="3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4" borderId="13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2" fillId="0" borderId="4" xfId="0" applyFont="1" applyBorder="1" applyAlignment="1"/>
    <xf numFmtId="0" fontId="2" fillId="0" borderId="8" xfId="0" applyFont="1" applyBorder="1" applyAlignment="1"/>
    <xf numFmtId="180" fontId="0" fillId="3" borderId="3" xfId="0" applyNumberFormat="1" applyFill="1" applyBorder="1" applyAlignment="1">
      <alignment horizontal="center"/>
    </xf>
    <xf numFmtId="180" fontId="3" fillId="3" borderId="3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2" fillId="4" borderId="9" xfId="0" applyFont="1" applyFill="1" applyBorder="1" applyAlignment="1">
      <alignment horizontal="center"/>
    </xf>
    <xf numFmtId="0" fontId="0" fillId="0" borderId="0" xfId="0" applyBorder="1"/>
    <xf numFmtId="180" fontId="0" fillId="0" borderId="0" xfId="0" applyNumberFormat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2" fillId="0" borderId="9" xfId="0" applyFont="1" applyBorder="1" applyAlignment="1"/>
    <xf numFmtId="180" fontId="0" fillId="0" borderId="0" xfId="0" applyNumberFormat="1" applyFill="1" applyBorder="1" applyAlignment="1">
      <alignment horizontal="center" vertical="center"/>
    </xf>
    <xf numFmtId="180" fontId="0" fillId="0" borderId="0" xfId="0" applyNumberFormat="1" applyFill="1" applyBorder="1" applyAlignment="1">
      <alignment horizontal="center"/>
    </xf>
    <xf numFmtId="183" fontId="3" fillId="4" borderId="3" xfId="0" applyNumberFormat="1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2" fontId="0" fillId="5" borderId="3" xfId="0" applyNumberForma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180" fontId="4" fillId="3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4" borderId="9" xfId="0" applyNumberFormat="1" applyFont="1" applyFill="1" applyBorder="1" applyAlignment="1">
      <alignment horizontal="left" vertical="center"/>
    </xf>
    <xf numFmtId="0" fontId="4" fillId="6" borderId="3" xfId="0" applyNumberFormat="1" applyFont="1" applyFill="1" applyBorder="1" applyAlignment="1">
      <alignment horizontal="center"/>
    </xf>
    <xf numFmtId="0" fontId="4" fillId="3" borderId="3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9" xfId="0" applyNumberFormat="1" applyFont="1" applyFill="1" applyBorder="1" applyAlignment="1">
      <alignment horizontal="center"/>
    </xf>
    <xf numFmtId="0" fontId="4" fillId="6" borderId="3" xfId="0" applyFont="1" applyFill="1" applyBorder="1"/>
    <xf numFmtId="0" fontId="2" fillId="6" borderId="3" xfId="0" applyFont="1" applyFill="1" applyBorder="1"/>
    <xf numFmtId="180" fontId="2" fillId="5" borderId="3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 applyProtection="1">
      <alignment horizontal="center"/>
    </xf>
    <xf numFmtId="0" fontId="4" fillId="4" borderId="9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 applyProtection="1">
      <alignment horizontal="center"/>
    </xf>
    <xf numFmtId="181" fontId="4" fillId="2" borderId="3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vertical="center"/>
    </xf>
    <xf numFmtId="0" fontId="0" fillId="6" borderId="3" xfId="0" applyFont="1" applyFill="1" applyBorder="1"/>
    <xf numFmtId="180" fontId="0" fillId="5" borderId="3" xfId="0" applyNumberFormat="1" applyFont="1" applyFill="1" applyBorder="1" applyAlignment="1">
      <alignment horizontal="center"/>
    </xf>
    <xf numFmtId="0" fontId="1" fillId="0" borderId="1" xfId="0" applyFont="1" applyBorder="1" applyAlignment="1"/>
    <xf numFmtId="1" fontId="4" fillId="3" borderId="3" xfId="0" applyNumberFormat="1" applyFont="1" applyFill="1" applyBorder="1" applyAlignment="1">
      <alignment horizontal="center" vertical="center"/>
    </xf>
    <xf numFmtId="184" fontId="4" fillId="0" borderId="6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2" borderId="3" xfId="0" applyFont="1" applyFill="1" applyBorder="1"/>
    <xf numFmtId="180" fontId="2" fillId="3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2" borderId="3" xfId="0" applyFont="1" applyFill="1" applyBorder="1" applyAlignment="1" quotePrefix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CC99"/>
      <color rgb="0099FFCC"/>
      <color rgb="00FFFF66"/>
      <color rgb="00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3.xml"/><Relationship Id="rId14" Type="http://schemas.openxmlformats.org/officeDocument/2006/relationships/customXml" Target="../customXml/item2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4"/>
  <sheetViews>
    <sheetView workbookViewId="0">
      <selection activeCell="N24" sqref="N24"/>
    </sheetView>
  </sheetViews>
  <sheetFormatPr defaultColWidth="9.11111111111111" defaultRowHeight="14.4"/>
  <cols>
    <col min="1" max="1" width="10.5555555555556" customWidth="1"/>
    <col min="2" max="2" width="37" customWidth="1"/>
    <col min="3" max="3" width="7.33333333333333" customWidth="1"/>
    <col min="4" max="4" width="9" customWidth="1"/>
    <col min="5" max="5" width="6.66666666666667" customWidth="1"/>
    <col min="6" max="6" width="6.88888888888889" customWidth="1"/>
    <col min="7" max="7" width="6.44444444444444" customWidth="1"/>
    <col min="8" max="8" width="6.55555555555556" customWidth="1"/>
    <col min="9" max="9" width="7.55555555555556" customWidth="1"/>
    <col min="10" max="10" width="7.44444444444444" customWidth="1"/>
    <col min="11" max="11" width="9.66666666666667" customWidth="1"/>
    <col min="12" max="12" width="9.44444444444444" customWidth="1"/>
    <col min="13" max="13" width="9" customWidth="1"/>
    <col min="14" max="14" width="7.33333333333333" customWidth="1"/>
    <col min="19" max="19" width="19.6666666666667" customWidth="1"/>
    <col min="20" max="20" width="7.66666666666667" customWidth="1"/>
    <col min="22" max="22" width="7.66666666666667" customWidth="1"/>
  </cols>
  <sheetData>
    <row r="1" ht="15.6" spans="1:24">
      <c r="A1" s="1" t="s">
        <v>0</v>
      </c>
      <c r="B1" s="1"/>
      <c r="C1" s="1"/>
      <c r="D1" s="1"/>
      <c r="E1" t="s">
        <v>1</v>
      </c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ht="15.6" spans="1:24">
      <c r="A2" s="2" t="s">
        <v>2</v>
      </c>
      <c r="B2" s="2"/>
      <c r="C2" s="2"/>
      <c r="D2" s="2"/>
      <c r="E2" s="172" t="s">
        <v>3</v>
      </c>
      <c r="F2" s="172"/>
      <c r="G2" s="172"/>
      <c r="H2" s="172"/>
      <c r="I2" s="2"/>
      <c r="J2" s="2"/>
      <c r="K2" s="2"/>
      <c r="L2" s="2"/>
      <c r="M2" s="65"/>
      <c r="N2" s="65"/>
      <c r="O2" s="64"/>
      <c r="P2" s="64"/>
      <c r="Q2" s="64"/>
      <c r="R2" s="64"/>
      <c r="S2" s="65"/>
      <c r="T2" s="65"/>
      <c r="U2" s="64"/>
      <c r="V2" s="64"/>
      <c r="W2" s="64"/>
      <c r="X2" s="64"/>
    </row>
    <row r="3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6" t="s">
        <v>9</v>
      </c>
      <c r="N3" s="67"/>
      <c r="O3" s="71"/>
      <c r="P3" s="71"/>
      <c r="Q3" s="71"/>
      <c r="R3" s="71"/>
      <c r="S3" s="64"/>
      <c r="T3" s="72"/>
      <c r="U3" s="71"/>
      <c r="V3" s="71"/>
      <c r="W3" s="71"/>
      <c r="X3" s="71"/>
    </row>
    <row r="4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8"/>
      <c r="N4" s="69"/>
      <c r="O4" s="71"/>
      <c r="P4" s="71"/>
      <c r="Q4" s="71"/>
      <c r="R4" s="71"/>
      <c r="S4" s="64"/>
      <c r="T4" s="72"/>
      <c r="U4" s="71"/>
      <c r="V4" s="71"/>
      <c r="W4" s="71"/>
      <c r="X4" s="71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71"/>
      <c r="P5" s="71"/>
      <c r="Q5" s="71"/>
      <c r="R5" s="71"/>
      <c r="S5" s="64"/>
      <c r="T5" s="72"/>
      <c r="U5" s="71"/>
      <c r="V5" s="71"/>
      <c r="W5" s="71"/>
      <c r="X5" s="71"/>
    </row>
    <row r="6" spans="1:2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70"/>
      <c r="M6" s="64"/>
      <c r="N6" s="72"/>
      <c r="O6" s="71"/>
      <c r="P6" s="71"/>
      <c r="Q6" s="71"/>
      <c r="R6" s="71"/>
      <c r="S6" s="64"/>
      <c r="T6" s="72"/>
      <c r="U6" s="71"/>
      <c r="V6" s="71"/>
      <c r="W6" s="71"/>
      <c r="X6" s="71"/>
    </row>
    <row r="7" spans="1:24">
      <c r="A7" s="93" t="s">
        <v>16</v>
      </c>
      <c r="B7" s="94" t="s">
        <v>17</v>
      </c>
      <c r="C7" s="32">
        <v>200</v>
      </c>
      <c r="D7" s="84">
        <v>250</v>
      </c>
      <c r="E7" s="29">
        <v>5.44</v>
      </c>
      <c r="F7" s="46">
        <v>6.8</v>
      </c>
      <c r="G7" s="29">
        <v>4.54</v>
      </c>
      <c r="H7" s="46">
        <v>5.68</v>
      </c>
      <c r="I7" s="32">
        <v>17.25</v>
      </c>
      <c r="J7" s="46">
        <v>21.6</v>
      </c>
      <c r="K7" s="32">
        <v>132</v>
      </c>
      <c r="L7" s="46">
        <v>165</v>
      </c>
      <c r="M7" s="143">
        <v>0.7</v>
      </c>
      <c r="N7" s="73">
        <v>0.88</v>
      </c>
      <c r="O7" s="71"/>
      <c r="P7" s="71"/>
      <c r="Q7" s="71"/>
      <c r="R7" s="71"/>
      <c r="S7" s="64"/>
      <c r="T7" s="72"/>
      <c r="U7" s="71"/>
      <c r="V7" s="71"/>
      <c r="W7" s="71"/>
      <c r="X7" s="71"/>
    </row>
    <row r="8" spans="1:24">
      <c r="A8" s="36" t="s">
        <v>18</v>
      </c>
      <c r="B8" s="94" t="s">
        <v>19</v>
      </c>
      <c r="C8" s="32">
        <v>40</v>
      </c>
      <c r="D8" s="84">
        <v>40</v>
      </c>
      <c r="E8" s="29">
        <v>5.84</v>
      </c>
      <c r="F8" s="46">
        <v>5.84</v>
      </c>
      <c r="G8" s="29">
        <v>5.29</v>
      </c>
      <c r="H8" s="46">
        <v>5.29</v>
      </c>
      <c r="I8" s="32">
        <v>0</v>
      </c>
      <c r="J8" s="46">
        <v>0</v>
      </c>
      <c r="K8" s="32">
        <v>72.22</v>
      </c>
      <c r="L8" s="46">
        <v>72.22</v>
      </c>
      <c r="M8" s="143">
        <v>0</v>
      </c>
      <c r="N8" s="73">
        <v>0</v>
      </c>
      <c r="O8" s="71"/>
      <c r="P8" s="71"/>
      <c r="Q8" s="71"/>
      <c r="R8" s="71"/>
      <c r="S8" s="64"/>
      <c r="T8" s="72"/>
      <c r="U8" s="71"/>
      <c r="V8" s="71"/>
      <c r="W8" s="71"/>
      <c r="X8" s="71"/>
    </row>
    <row r="9" spans="1:24">
      <c r="A9" s="36" t="s">
        <v>20</v>
      </c>
      <c r="B9" s="37" t="s">
        <v>21</v>
      </c>
      <c r="C9" s="26">
        <v>10</v>
      </c>
      <c r="D9" s="27">
        <v>10</v>
      </c>
      <c r="E9" s="26">
        <v>2.63</v>
      </c>
      <c r="F9" s="26">
        <v>2.63</v>
      </c>
      <c r="G9" s="29">
        <v>2.66</v>
      </c>
      <c r="H9" s="29">
        <v>2.66</v>
      </c>
      <c r="I9" s="32"/>
      <c r="J9" s="32"/>
      <c r="K9" s="32">
        <v>34</v>
      </c>
      <c r="L9" s="32">
        <v>34</v>
      </c>
      <c r="M9" s="143">
        <v>0.07</v>
      </c>
      <c r="N9" s="30">
        <v>0.07</v>
      </c>
      <c r="O9" s="71"/>
      <c r="P9" s="71"/>
      <c r="Q9" s="71"/>
      <c r="R9" s="71"/>
      <c r="S9" s="64"/>
      <c r="T9" s="72"/>
      <c r="U9" s="71"/>
      <c r="V9" s="71"/>
      <c r="W9" s="71"/>
      <c r="X9" s="71"/>
    </row>
    <row r="10" customFormat="1" spans="1:24">
      <c r="A10" s="36"/>
      <c r="B10" s="31" t="s">
        <v>22</v>
      </c>
      <c r="C10" s="32">
        <v>60</v>
      </c>
      <c r="D10" s="33">
        <v>60</v>
      </c>
      <c r="E10" s="29">
        <v>4.62</v>
      </c>
      <c r="F10" s="46">
        <v>4.62</v>
      </c>
      <c r="G10" s="29">
        <v>0.48</v>
      </c>
      <c r="H10" s="46">
        <v>0.48</v>
      </c>
      <c r="I10" s="29">
        <v>29.7</v>
      </c>
      <c r="J10" s="46">
        <v>29.7</v>
      </c>
      <c r="K10" s="29">
        <v>141.6</v>
      </c>
      <c r="L10" s="46">
        <v>141.6</v>
      </c>
      <c r="M10" s="161">
        <v>0.1</v>
      </c>
      <c r="N10" s="73">
        <v>0.1</v>
      </c>
      <c r="O10" s="71"/>
      <c r="P10" s="71"/>
      <c r="Q10" s="71"/>
      <c r="R10" s="71"/>
      <c r="S10" s="64"/>
      <c r="T10" s="72"/>
      <c r="U10" s="71"/>
      <c r="V10" s="71"/>
      <c r="W10" s="71"/>
      <c r="X10" s="71"/>
    </row>
    <row r="11" spans="1:24">
      <c r="A11" s="24" t="s">
        <v>23</v>
      </c>
      <c r="B11" s="31" t="s">
        <v>24</v>
      </c>
      <c r="C11" s="32">
        <v>200</v>
      </c>
      <c r="D11" s="33">
        <v>200</v>
      </c>
      <c r="E11" s="29">
        <v>0.2</v>
      </c>
      <c r="F11" s="46">
        <v>0.2</v>
      </c>
      <c r="G11" s="35">
        <v>0.05</v>
      </c>
      <c r="H11" s="46">
        <v>0.05</v>
      </c>
      <c r="I11" s="29">
        <v>15.01</v>
      </c>
      <c r="J11" s="46">
        <v>15.01</v>
      </c>
      <c r="K11" s="29">
        <v>56.85</v>
      </c>
      <c r="L11" s="46">
        <v>56.85</v>
      </c>
      <c r="M11" s="143">
        <v>0.1</v>
      </c>
      <c r="N11" s="73">
        <v>0.1</v>
      </c>
      <c r="O11" s="71"/>
      <c r="P11" s="71"/>
      <c r="Q11" s="71"/>
      <c r="R11" s="71"/>
      <c r="S11" s="64"/>
      <c r="T11" s="72"/>
      <c r="U11" s="71"/>
      <c r="V11" s="71"/>
      <c r="W11" s="71"/>
      <c r="X11" s="71"/>
    </row>
    <row r="12" spans="1:24">
      <c r="A12" s="39"/>
      <c r="B12" s="40" t="s">
        <v>25</v>
      </c>
      <c r="C12" s="8">
        <f>SUM(C7:C11)</f>
        <v>510</v>
      </c>
      <c r="D12" s="8">
        <f t="shared" ref="D12:N12" si="0">SUM(D7:D11)</f>
        <v>560</v>
      </c>
      <c r="E12" s="8">
        <f t="shared" si="0"/>
        <v>18.73</v>
      </c>
      <c r="F12" s="8">
        <f t="shared" si="0"/>
        <v>20.09</v>
      </c>
      <c r="G12" s="8">
        <f t="shared" si="0"/>
        <v>13.02</v>
      </c>
      <c r="H12" s="8">
        <f t="shared" si="0"/>
        <v>14.16</v>
      </c>
      <c r="I12" s="8">
        <f t="shared" si="0"/>
        <v>61.96</v>
      </c>
      <c r="J12" s="8">
        <f t="shared" si="0"/>
        <v>66.31</v>
      </c>
      <c r="K12" s="8">
        <f t="shared" si="0"/>
        <v>436.67</v>
      </c>
      <c r="L12" s="8">
        <f t="shared" si="0"/>
        <v>469.67</v>
      </c>
      <c r="M12" s="8">
        <f t="shared" si="0"/>
        <v>0.97</v>
      </c>
      <c r="N12" s="8">
        <v>1.31</v>
      </c>
      <c r="O12" s="71"/>
      <c r="P12" s="71"/>
      <c r="Q12" s="71"/>
      <c r="R12" s="71"/>
      <c r="S12" s="64"/>
      <c r="T12" s="72"/>
      <c r="U12" s="71"/>
      <c r="V12" s="71"/>
      <c r="W12" s="71"/>
      <c r="X12" s="71"/>
    </row>
    <row r="13" spans="1:24">
      <c r="A13" s="42" t="s">
        <v>26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74"/>
      <c r="M13" s="64"/>
      <c r="N13" s="72"/>
      <c r="O13" s="71"/>
      <c r="P13" s="71"/>
      <c r="Q13" s="71"/>
      <c r="R13" s="71"/>
      <c r="S13" s="64"/>
      <c r="T13" s="72"/>
      <c r="U13" s="71"/>
      <c r="V13" s="71"/>
      <c r="W13" s="71"/>
      <c r="X13" s="71"/>
    </row>
    <row r="14" spans="1:24">
      <c r="A14" s="93" t="s">
        <v>27</v>
      </c>
      <c r="B14" s="89" t="s">
        <v>28</v>
      </c>
      <c r="C14" s="32">
        <v>100</v>
      </c>
      <c r="D14" s="45">
        <v>100</v>
      </c>
      <c r="E14" s="29">
        <v>0.95</v>
      </c>
      <c r="F14" s="46">
        <v>0.95</v>
      </c>
      <c r="G14" s="29">
        <v>5.12</v>
      </c>
      <c r="H14" s="46">
        <v>5.12</v>
      </c>
      <c r="I14" s="32">
        <v>3.6</v>
      </c>
      <c r="J14" s="46">
        <v>3.6</v>
      </c>
      <c r="K14" s="29">
        <v>64.55</v>
      </c>
      <c r="L14" s="46">
        <v>64.55</v>
      </c>
      <c r="M14" s="161">
        <v>15.5</v>
      </c>
      <c r="N14" s="73">
        <v>15.5</v>
      </c>
      <c r="O14" s="71"/>
      <c r="P14" s="71"/>
      <c r="Q14" s="71"/>
      <c r="R14" s="71"/>
      <c r="S14" s="64"/>
      <c r="T14" s="72"/>
      <c r="U14" s="71"/>
      <c r="V14" s="71"/>
      <c r="W14" s="71"/>
      <c r="X14" s="71"/>
    </row>
    <row r="15" spans="1:24">
      <c r="A15" s="88" t="s">
        <v>29</v>
      </c>
      <c r="B15" s="89" t="s">
        <v>30</v>
      </c>
      <c r="C15" s="92">
        <v>200</v>
      </c>
      <c r="D15" s="45">
        <v>250</v>
      </c>
      <c r="E15" s="29">
        <v>4.71</v>
      </c>
      <c r="F15" s="46">
        <v>5.89</v>
      </c>
      <c r="G15" s="29">
        <v>3.72</v>
      </c>
      <c r="H15" s="46">
        <v>4.65</v>
      </c>
      <c r="I15" s="29">
        <v>15.98</v>
      </c>
      <c r="J15" s="46">
        <v>19.98</v>
      </c>
      <c r="K15" s="29">
        <v>118.16</v>
      </c>
      <c r="L15" s="46">
        <v>147.7</v>
      </c>
      <c r="M15" s="161">
        <v>9.2</v>
      </c>
      <c r="N15" s="73">
        <v>11.5</v>
      </c>
      <c r="O15" s="71"/>
      <c r="P15" s="71"/>
      <c r="Q15" s="71"/>
      <c r="R15" s="71"/>
      <c r="S15" s="64"/>
      <c r="T15" s="72"/>
      <c r="U15" s="71"/>
      <c r="V15" s="71"/>
      <c r="W15" s="71"/>
      <c r="X15" s="71"/>
    </row>
    <row r="16" spans="1:24">
      <c r="A16" s="149" t="s">
        <v>31</v>
      </c>
      <c r="B16" s="150" t="s">
        <v>32</v>
      </c>
      <c r="C16" s="151">
        <v>100</v>
      </c>
      <c r="D16" s="152">
        <v>100</v>
      </c>
      <c r="E16" s="153">
        <v>15.48</v>
      </c>
      <c r="F16" s="46">
        <v>15.48</v>
      </c>
      <c r="G16" s="153">
        <v>15.66</v>
      </c>
      <c r="H16" s="46">
        <v>15.66</v>
      </c>
      <c r="I16" s="153">
        <v>2.94</v>
      </c>
      <c r="J16" s="46">
        <v>2.94</v>
      </c>
      <c r="K16" s="153">
        <v>212.4</v>
      </c>
      <c r="L16" s="46">
        <v>212.4</v>
      </c>
      <c r="M16" s="161">
        <v>2.52</v>
      </c>
      <c r="N16" s="73">
        <v>2.52</v>
      </c>
      <c r="O16" s="71"/>
      <c r="P16" s="71"/>
      <c r="Q16" s="71"/>
      <c r="R16" s="71"/>
      <c r="S16" s="64"/>
      <c r="T16" s="72"/>
      <c r="U16" s="71"/>
      <c r="V16" s="71"/>
      <c r="W16" s="71"/>
      <c r="X16" s="71"/>
    </row>
    <row r="17" spans="1:24">
      <c r="A17" s="52" t="s">
        <v>33</v>
      </c>
      <c r="B17" s="150" t="s">
        <v>34</v>
      </c>
      <c r="C17" s="151">
        <v>150</v>
      </c>
      <c r="D17" s="152">
        <v>180</v>
      </c>
      <c r="E17" s="153">
        <v>4.47</v>
      </c>
      <c r="F17" s="46">
        <v>5.36</v>
      </c>
      <c r="G17" s="153">
        <v>3.98</v>
      </c>
      <c r="H17" s="46">
        <v>4.78</v>
      </c>
      <c r="I17" s="153">
        <v>19.5</v>
      </c>
      <c r="J17" s="46">
        <v>23.4</v>
      </c>
      <c r="K17" s="153">
        <v>132</v>
      </c>
      <c r="L17" s="46">
        <v>158.4</v>
      </c>
      <c r="M17" s="161">
        <v>0</v>
      </c>
      <c r="N17" s="73">
        <v>0</v>
      </c>
      <c r="O17" s="71"/>
      <c r="P17" s="71"/>
      <c r="Q17" s="71"/>
      <c r="R17" s="71"/>
      <c r="S17" s="64"/>
      <c r="T17" s="72"/>
      <c r="U17" s="71"/>
      <c r="V17" s="71"/>
      <c r="W17" s="71"/>
      <c r="X17" s="71"/>
    </row>
    <row r="18" spans="1:24">
      <c r="A18" s="174"/>
      <c r="B18" s="31" t="s">
        <v>35</v>
      </c>
      <c r="C18" s="32">
        <v>200</v>
      </c>
      <c r="D18" s="33">
        <v>200</v>
      </c>
      <c r="E18" s="29">
        <v>1</v>
      </c>
      <c r="F18" s="46">
        <v>1</v>
      </c>
      <c r="G18" s="35">
        <v>0.2</v>
      </c>
      <c r="H18" s="46">
        <v>0.2</v>
      </c>
      <c r="I18" s="29">
        <v>20.2</v>
      </c>
      <c r="J18" s="46">
        <v>20.2</v>
      </c>
      <c r="K18" s="29">
        <v>92</v>
      </c>
      <c r="L18" s="46">
        <v>92</v>
      </c>
      <c r="M18" s="161">
        <v>30</v>
      </c>
      <c r="N18" s="73">
        <v>30</v>
      </c>
      <c r="O18" s="71"/>
      <c r="P18" s="71"/>
      <c r="Q18" s="71"/>
      <c r="R18" s="71"/>
      <c r="S18" s="64"/>
      <c r="T18" s="72"/>
      <c r="U18" s="71"/>
      <c r="V18" s="71"/>
      <c r="W18" s="71"/>
      <c r="X18" s="71"/>
    </row>
    <row r="19" spans="1:24">
      <c r="A19" s="24"/>
      <c r="B19" s="31" t="s">
        <v>36</v>
      </c>
      <c r="C19" s="32">
        <v>60</v>
      </c>
      <c r="D19" s="33">
        <v>60</v>
      </c>
      <c r="E19" s="29">
        <v>3.96</v>
      </c>
      <c r="F19" s="46">
        <v>3.96</v>
      </c>
      <c r="G19" s="29">
        <v>0.66</v>
      </c>
      <c r="H19" s="46">
        <v>0.66</v>
      </c>
      <c r="I19" s="29">
        <v>26.34</v>
      </c>
      <c r="J19" s="46">
        <v>26.34</v>
      </c>
      <c r="K19" s="29">
        <v>127.14</v>
      </c>
      <c r="L19" s="46">
        <v>127.14</v>
      </c>
      <c r="M19" s="161">
        <v>0.24</v>
      </c>
      <c r="N19" s="73">
        <v>0.24</v>
      </c>
      <c r="O19" s="71"/>
      <c r="P19" s="71"/>
      <c r="Q19" s="71"/>
      <c r="R19" s="71"/>
      <c r="S19" s="64"/>
      <c r="T19" s="72"/>
      <c r="U19" s="71"/>
      <c r="V19" s="71"/>
      <c r="W19" s="71"/>
      <c r="X19" s="71"/>
    </row>
    <row r="20" spans="1:24">
      <c r="A20" s="24"/>
      <c r="B20" s="31" t="s">
        <v>22</v>
      </c>
      <c r="C20" s="32">
        <v>60</v>
      </c>
      <c r="D20" s="33">
        <v>90</v>
      </c>
      <c r="E20" s="29">
        <v>4.62</v>
      </c>
      <c r="F20" s="46">
        <v>6.93</v>
      </c>
      <c r="G20" s="29">
        <v>0.48</v>
      </c>
      <c r="H20" s="46">
        <v>0.72</v>
      </c>
      <c r="I20" s="29">
        <v>29.7</v>
      </c>
      <c r="J20" s="46">
        <v>44.55</v>
      </c>
      <c r="K20" s="29">
        <v>141.6</v>
      </c>
      <c r="L20" s="46">
        <v>212.4</v>
      </c>
      <c r="M20" s="161">
        <v>0.1</v>
      </c>
      <c r="N20" s="73">
        <v>0.2</v>
      </c>
      <c r="O20" s="71"/>
      <c r="P20" s="71"/>
      <c r="Q20" s="71"/>
      <c r="R20" s="71"/>
      <c r="S20" s="64"/>
      <c r="T20" s="72"/>
      <c r="U20" s="71"/>
      <c r="V20" s="71"/>
      <c r="W20" s="71"/>
      <c r="X20" s="71"/>
    </row>
    <row r="21" spans="1:24">
      <c r="A21" s="24"/>
      <c r="B21" s="40" t="s">
        <v>37</v>
      </c>
      <c r="C21" s="8">
        <v>150</v>
      </c>
      <c r="D21" s="59">
        <v>150</v>
      </c>
      <c r="E21" s="60">
        <v>4.35</v>
      </c>
      <c r="F21" s="95">
        <v>4.35</v>
      </c>
      <c r="G21" s="8">
        <v>5.25</v>
      </c>
      <c r="H21" s="95">
        <v>5.25</v>
      </c>
      <c r="I21" s="8">
        <v>17</v>
      </c>
      <c r="J21" s="95">
        <v>17</v>
      </c>
      <c r="K21" s="60">
        <v>132</v>
      </c>
      <c r="L21" s="95">
        <v>132</v>
      </c>
      <c r="M21" s="162"/>
      <c r="N21" s="163"/>
      <c r="O21" s="71"/>
      <c r="P21" s="71"/>
      <c r="Q21" s="71"/>
      <c r="R21" s="71"/>
      <c r="S21" s="64"/>
      <c r="T21" s="72"/>
      <c r="U21" s="71"/>
      <c r="V21" s="71"/>
      <c r="W21" s="71"/>
      <c r="X21" s="71"/>
    </row>
    <row r="22" spans="1:24">
      <c r="A22" s="24"/>
      <c r="B22" s="40"/>
      <c r="C22" s="8"/>
      <c r="D22" s="59"/>
      <c r="E22" s="60"/>
      <c r="F22" s="95"/>
      <c r="G22" s="8"/>
      <c r="H22" s="95"/>
      <c r="I22" s="8"/>
      <c r="J22" s="95"/>
      <c r="K22" s="60"/>
      <c r="L22" s="95"/>
      <c r="M22" s="162"/>
      <c r="N22" s="163"/>
      <c r="O22" s="71"/>
      <c r="P22" s="71"/>
      <c r="Q22" s="71"/>
      <c r="R22" s="71"/>
      <c r="S22" s="64"/>
      <c r="T22" s="72"/>
      <c r="U22" s="71"/>
      <c r="V22" s="71"/>
      <c r="W22" s="71"/>
      <c r="X22" s="71"/>
    </row>
    <row r="23" spans="1:24">
      <c r="A23" s="24"/>
      <c r="B23" s="40" t="s">
        <v>38</v>
      </c>
      <c r="C23" s="8">
        <v>1020</v>
      </c>
      <c r="D23" s="59">
        <v>1130</v>
      </c>
      <c r="E23" s="60">
        <v>39.54</v>
      </c>
      <c r="F23" s="95">
        <v>43.92</v>
      </c>
      <c r="G23" s="8">
        <v>35.07</v>
      </c>
      <c r="H23" s="95">
        <v>37.04</v>
      </c>
      <c r="I23" s="8">
        <v>135.26</v>
      </c>
      <c r="J23" s="95">
        <v>158.01</v>
      </c>
      <c r="K23" s="60">
        <v>1019.85</v>
      </c>
      <c r="L23" s="95">
        <v>1146.59</v>
      </c>
      <c r="M23" s="162">
        <f>SUM(M14:M20)</f>
        <v>57.56</v>
      </c>
      <c r="N23" s="163">
        <v>59.9</v>
      </c>
      <c r="O23" s="71"/>
      <c r="P23" s="71"/>
      <c r="Q23" s="71"/>
      <c r="R23" s="71"/>
      <c r="S23" s="64"/>
      <c r="T23" s="72"/>
      <c r="U23" s="71"/>
      <c r="V23" s="71"/>
      <c r="W23" s="71"/>
      <c r="X23" s="71"/>
    </row>
    <row r="24" spans="1:24">
      <c r="A24" s="62"/>
      <c r="B24" s="40" t="s">
        <v>39</v>
      </c>
      <c r="C24" s="8">
        <v>1530</v>
      </c>
      <c r="D24" s="63">
        <v>1690</v>
      </c>
      <c r="E24" s="60">
        <v>58.27</v>
      </c>
      <c r="F24" s="60">
        <v>64.01</v>
      </c>
      <c r="G24" s="60">
        <v>48.09</v>
      </c>
      <c r="H24" s="60">
        <v>51.2</v>
      </c>
      <c r="I24" s="60">
        <v>197.22</v>
      </c>
      <c r="J24" s="60">
        <v>224.32</v>
      </c>
      <c r="K24" s="60">
        <v>1456.52</v>
      </c>
      <c r="L24" s="60">
        <v>1616.26</v>
      </c>
      <c r="M24" s="60">
        <v>58.53</v>
      </c>
      <c r="N24" s="60">
        <v>61.21</v>
      </c>
      <c r="O24" s="71"/>
      <c r="P24" s="71"/>
      <c r="Q24" s="71"/>
      <c r="R24" s="71"/>
      <c r="S24" s="65"/>
      <c r="T24" s="72"/>
      <c r="U24" s="71"/>
      <c r="V24" s="71"/>
      <c r="W24" s="71"/>
      <c r="X24" s="71"/>
    </row>
    <row r="25" spans="1:20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N25" s="109"/>
      <c r="T25" s="71"/>
    </row>
    <row r="26" spans="1:20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N26" s="109"/>
      <c r="T26" s="71"/>
    </row>
    <row r="27" spans="1:20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N27" s="110"/>
      <c r="T27" s="112"/>
    </row>
    <row r="28" spans="1:20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N28" s="64"/>
      <c r="T28" s="64"/>
    </row>
    <row r="29" spans="1:20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T29" s="64"/>
    </row>
    <row r="30" spans="1:12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>
      <c r="A33" s="65"/>
      <c r="B33" s="65"/>
      <c r="C33" s="65"/>
      <c r="D33" s="97"/>
      <c r="E33" s="97"/>
      <c r="F33" s="97"/>
      <c r="G33" s="97"/>
      <c r="H33" s="97"/>
      <c r="I33" s="97"/>
      <c r="J33" s="97"/>
      <c r="K33" s="97"/>
      <c r="L33" s="97"/>
    </row>
    <row r="34" spans="1:13">
      <c r="A34" s="64"/>
      <c r="B34" s="64"/>
      <c r="C34" s="72"/>
      <c r="D34" s="96"/>
      <c r="E34" s="96"/>
      <c r="F34" s="96"/>
      <c r="G34" s="96"/>
      <c r="H34" s="96"/>
      <c r="I34" s="96"/>
      <c r="J34" s="96"/>
      <c r="K34" s="96"/>
      <c r="L34" s="96"/>
      <c r="M34" s="64"/>
    </row>
    <row r="35" spans="1:13">
      <c r="A35" s="64"/>
      <c r="B35" s="64"/>
      <c r="C35" s="72"/>
      <c r="D35" s="96"/>
      <c r="E35" s="96"/>
      <c r="F35" s="96"/>
      <c r="G35" s="96"/>
      <c r="H35" s="96"/>
      <c r="I35" s="96"/>
      <c r="J35" s="96"/>
      <c r="K35" s="96"/>
      <c r="L35" s="96"/>
      <c r="M35" s="64"/>
    </row>
    <row r="36" spans="1:13">
      <c r="A36" s="64"/>
      <c r="B36" s="64"/>
      <c r="C36" s="72"/>
      <c r="D36" s="96"/>
      <c r="E36" s="96"/>
      <c r="F36" s="96"/>
      <c r="G36" s="96"/>
      <c r="H36" s="96"/>
      <c r="I36" s="96"/>
      <c r="J36" s="96"/>
      <c r="K36" s="96"/>
      <c r="L36" s="96"/>
      <c r="M36" s="64"/>
    </row>
    <row r="37" spans="1:13">
      <c r="A37" s="64"/>
      <c r="B37" s="64"/>
      <c r="C37" s="72"/>
      <c r="D37" s="96"/>
      <c r="E37" s="96"/>
      <c r="F37" s="96"/>
      <c r="G37" s="96"/>
      <c r="H37" s="96"/>
      <c r="I37" s="96"/>
      <c r="J37" s="96"/>
      <c r="K37" s="96"/>
      <c r="L37" s="96"/>
      <c r="M37" s="64"/>
    </row>
    <row r="38" spans="1:12">
      <c r="A38" s="64"/>
      <c r="B38" s="64"/>
      <c r="C38" s="72"/>
      <c r="D38" s="64"/>
      <c r="I38" s="111"/>
      <c r="J38" s="111"/>
      <c r="K38" s="111"/>
      <c r="L38" s="111"/>
    </row>
    <row r="39" spans="1:4">
      <c r="A39" s="64"/>
      <c r="B39" s="64"/>
      <c r="C39" s="72"/>
      <c r="D39" s="64"/>
    </row>
    <row r="40" spans="1:4">
      <c r="A40" s="64"/>
      <c r="B40" s="64"/>
      <c r="C40" s="72"/>
      <c r="D40" s="64"/>
    </row>
    <row r="41" spans="1:4">
      <c r="A41" s="64"/>
      <c r="B41" s="64"/>
      <c r="C41" s="72"/>
      <c r="D41" s="64"/>
    </row>
    <row r="42" spans="1:4">
      <c r="A42" s="64"/>
      <c r="B42" s="64"/>
      <c r="C42" s="72"/>
      <c r="D42" s="64"/>
    </row>
    <row r="43" spans="1:4">
      <c r="A43" s="64"/>
      <c r="B43" s="64"/>
      <c r="C43" s="72"/>
      <c r="D43" s="64"/>
    </row>
    <row r="44" spans="1:4">
      <c r="A44" s="64"/>
      <c r="B44" s="64"/>
      <c r="C44" s="72"/>
      <c r="D44" s="64"/>
    </row>
    <row r="45" spans="1:4">
      <c r="A45" s="64"/>
      <c r="B45" s="64"/>
      <c r="C45" s="72"/>
      <c r="D45" s="64"/>
    </row>
    <row r="46" spans="1:4">
      <c r="A46" s="64"/>
      <c r="B46" s="64"/>
      <c r="C46" s="72"/>
      <c r="D46" s="64"/>
    </row>
    <row r="47" spans="1:4">
      <c r="A47" s="64"/>
      <c r="B47" s="64"/>
      <c r="C47" s="72"/>
      <c r="D47" s="64"/>
    </row>
    <row r="48" spans="1:4">
      <c r="A48" s="64"/>
      <c r="B48" s="64"/>
      <c r="C48" s="72"/>
      <c r="D48" s="64"/>
    </row>
    <row r="49" spans="1:4">
      <c r="A49" s="64"/>
      <c r="B49" s="64"/>
      <c r="C49" s="72"/>
      <c r="D49" s="64"/>
    </row>
    <row r="50" spans="1:4">
      <c r="A50" s="64"/>
      <c r="B50" s="64"/>
      <c r="C50" s="72"/>
      <c r="D50" s="64"/>
    </row>
    <row r="51" spans="1:4">
      <c r="A51" s="64"/>
      <c r="B51" s="64"/>
      <c r="C51" s="72"/>
      <c r="D51" s="64"/>
    </row>
    <row r="52" spans="1:4">
      <c r="A52" s="64"/>
      <c r="B52" s="64"/>
      <c r="C52" s="72"/>
      <c r="D52" s="64"/>
    </row>
    <row r="53" spans="1:4">
      <c r="A53" s="64"/>
      <c r="B53" s="64"/>
      <c r="C53" s="72"/>
      <c r="D53" s="64"/>
    </row>
    <row r="54" spans="1:4">
      <c r="A54" s="64"/>
      <c r="B54" s="64"/>
      <c r="C54" s="72"/>
      <c r="D54" s="64"/>
    </row>
    <row r="55" spans="1:4">
      <c r="A55" s="64"/>
      <c r="B55" s="64"/>
      <c r="C55" s="72"/>
      <c r="D55" s="64"/>
    </row>
    <row r="56" spans="1:4">
      <c r="A56" s="64"/>
      <c r="B56" s="64"/>
      <c r="C56" s="72"/>
      <c r="D56" s="64"/>
    </row>
    <row r="57" spans="1:4">
      <c r="A57" s="64"/>
      <c r="B57" s="64"/>
      <c r="C57" s="72"/>
      <c r="D57" s="64"/>
    </row>
    <row r="58" spans="1:4">
      <c r="A58" s="64"/>
      <c r="B58" s="64"/>
      <c r="C58" s="72"/>
      <c r="D58" s="64"/>
    </row>
    <row r="59" spans="1:4">
      <c r="A59" s="64"/>
      <c r="B59" s="64"/>
      <c r="C59" s="72"/>
      <c r="D59" s="64"/>
    </row>
    <row r="60" spans="1:3">
      <c r="A60" s="64"/>
      <c r="B60" s="64"/>
      <c r="C60" s="64"/>
    </row>
    <row r="61" spans="1:3">
      <c r="A61" s="64"/>
      <c r="B61" s="64"/>
      <c r="C61" s="64"/>
    </row>
    <row r="62" spans="1:3">
      <c r="A62" s="64"/>
      <c r="B62" s="64"/>
      <c r="C62" s="64"/>
    </row>
    <row r="63" spans="1:3">
      <c r="A63" s="64"/>
      <c r="B63" s="64"/>
      <c r="C63" s="64"/>
    </row>
    <row r="64" spans="1:3">
      <c r="A64" s="64"/>
      <c r="B64" s="64"/>
      <c r="C64" s="64"/>
    </row>
  </sheetData>
  <mergeCells count="14">
    <mergeCell ref="A1:B1"/>
    <mergeCell ref="E1:H1"/>
    <mergeCell ref="A2:D2"/>
    <mergeCell ref="E3:J3"/>
    <mergeCell ref="E4:F4"/>
    <mergeCell ref="G4:H4"/>
    <mergeCell ref="I4:J4"/>
    <mergeCell ref="A6:L6"/>
    <mergeCell ref="A13:L13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5"/>
  <sheetViews>
    <sheetView workbookViewId="0">
      <selection activeCell="N24" sqref="N24"/>
    </sheetView>
  </sheetViews>
  <sheetFormatPr defaultColWidth="9.11111111111111" defaultRowHeight="14.4"/>
  <cols>
    <col min="1" max="1" width="10.5555555555556" customWidth="1"/>
    <col min="2" max="2" width="37" customWidth="1"/>
    <col min="3" max="3" width="7.33333333333333" customWidth="1"/>
    <col min="4" max="4" width="9" customWidth="1"/>
    <col min="5" max="5" width="6.66666666666667" customWidth="1"/>
    <col min="6" max="6" width="6.88888888888889" customWidth="1"/>
    <col min="7" max="7" width="6.44444444444444" customWidth="1"/>
    <col min="8" max="8" width="6.55555555555556" customWidth="1"/>
    <col min="9" max="9" width="7.55555555555556" customWidth="1"/>
    <col min="10" max="10" width="7.44444444444444" customWidth="1"/>
    <col min="11" max="11" width="9.66666666666667" customWidth="1"/>
    <col min="12" max="12" width="9.44444444444444" customWidth="1"/>
    <col min="13" max="13" width="9" customWidth="1"/>
    <col min="14" max="14" width="7.33333333333333" customWidth="1"/>
    <col min="19" max="19" width="19.6666666666667" customWidth="1"/>
    <col min="20" max="20" width="7.66666666666667" customWidth="1"/>
    <col min="22" max="22" width="7.66666666666667" customWidth="1"/>
  </cols>
  <sheetData>
    <row r="1" ht="15.6" spans="1:24">
      <c r="A1" s="1" t="s">
        <v>0</v>
      </c>
      <c r="B1" s="1"/>
      <c r="C1" s="1"/>
      <c r="D1" s="1"/>
      <c r="E1" t="s">
        <v>118</v>
      </c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ht="15.6" spans="1:24">
      <c r="A2" s="2" t="s">
        <v>2</v>
      </c>
      <c r="B2" s="2"/>
      <c r="C2" s="2"/>
      <c r="D2" s="2"/>
      <c r="E2" s="3" t="s">
        <v>155</v>
      </c>
      <c r="F2" s="3"/>
      <c r="G2" s="3"/>
      <c r="H2" s="3"/>
      <c r="I2" s="2"/>
      <c r="J2" s="2"/>
      <c r="K2" s="2"/>
      <c r="L2" s="2"/>
      <c r="M2" s="65"/>
      <c r="N2" s="65"/>
      <c r="O2" s="64"/>
      <c r="P2" s="64"/>
      <c r="Q2" s="64"/>
      <c r="R2" s="64"/>
      <c r="S2" s="65"/>
      <c r="T2" s="65"/>
      <c r="U2" s="64"/>
      <c r="V2" s="64"/>
      <c r="W2" s="64"/>
      <c r="X2" s="64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6" t="s">
        <v>9</v>
      </c>
      <c r="N3" s="67"/>
      <c r="O3" s="71"/>
      <c r="P3" s="71"/>
      <c r="Q3" s="71"/>
      <c r="R3" s="71"/>
      <c r="S3" s="64"/>
      <c r="T3" s="72"/>
      <c r="U3" s="71"/>
      <c r="V3" s="71"/>
      <c r="W3" s="71"/>
      <c r="X3" s="71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8"/>
      <c r="N4" s="69"/>
      <c r="O4" s="71"/>
      <c r="P4" s="71"/>
      <c r="Q4" s="71"/>
      <c r="R4" s="71"/>
      <c r="S4" s="64"/>
      <c r="T4" s="72"/>
      <c r="U4" s="71"/>
      <c r="V4" s="71"/>
      <c r="W4" s="71"/>
      <c r="X4" s="71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71"/>
      <c r="P5" s="71"/>
      <c r="Q5" s="71"/>
      <c r="R5" s="71"/>
      <c r="S5" s="64"/>
      <c r="T5" s="72"/>
      <c r="U5" s="71"/>
      <c r="V5" s="71"/>
      <c r="W5" s="71"/>
      <c r="X5" s="71"/>
    </row>
    <row r="6" spans="1:24">
      <c r="A6" s="16" t="s">
        <v>119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70"/>
      <c r="M6" s="64"/>
      <c r="N6" s="72"/>
      <c r="O6" s="71"/>
      <c r="P6" s="71"/>
      <c r="Q6" s="71"/>
      <c r="R6" s="71"/>
      <c r="S6" s="64"/>
      <c r="T6" s="72"/>
      <c r="U6" s="71"/>
      <c r="V6" s="71"/>
      <c r="W6" s="71"/>
      <c r="X6" s="71"/>
    </row>
    <row r="7" spans="1:24">
      <c r="A7" s="18" t="s">
        <v>156</v>
      </c>
      <c r="B7" s="19" t="s">
        <v>157</v>
      </c>
      <c r="C7" s="20">
        <v>200</v>
      </c>
      <c r="D7" s="113">
        <v>250</v>
      </c>
      <c r="E7" s="22">
        <f>C7*1.1/100</f>
        <v>2.2</v>
      </c>
      <c r="F7" s="114">
        <v>2.75</v>
      </c>
      <c r="G7" s="22">
        <f>C7*4.1/100</f>
        <v>8.2</v>
      </c>
      <c r="H7" s="114">
        <v>10.25</v>
      </c>
      <c r="I7" s="22">
        <f>C7*10.5/100</f>
        <v>21</v>
      </c>
      <c r="J7" s="114">
        <v>26.25</v>
      </c>
      <c r="K7" s="20">
        <v>172</v>
      </c>
      <c r="L7" s="114">
        <v>215</v>
      </c>
      <c r="M7" s="32">
        <v>1.38</v>
      </c>
      <c r="N7" s="46">
        <v>1.73</v>
      </c>
      <c r="O7" s="71"/>
      <c r="P7" s="71"/>
      <c r="Q7" s="71"/>
      <c r="R7" s="71"/>
      <c r="S7" s="64"/>
      <c r="T7" s="72"/>
      <c r="U7" s="71"/>
      <c r="V7" s="71"/>
      <c r="W7" s="71"/>
      <c r="X7" s="71"/>
    </row>
    <row r="8" spans="1:24">
      <c r="A8" s="115" t="s">
        <v>158</v>
      </c>
      <c r="B8" s="116" t="s">
        <v>111</v>
      </c>
      <c r="C8" s="20">
        <v>40</v>
      </c>
      <c r="D8" s="117">
        <v>40</v>
      </c>
      <c r="E8" s="20">
        <v>2.45</v>
      </c>
      <c r="F8" s="118">
        <v>2.45</v>
      </c>
      <c r="G8" s="22">
        <v>7.55</v>
      </c>
      <c r="H8" s="114">
        <v>7.55</v>
      </c>
      <c r="I8" s="22">
        <v>14.62</v>
      </c>
      <c r="J8" s="114">
        <v>14.62</v>
      </c>
      <c r="K8" s="22">
        <v>136</v>
      </c>
      <c r="L8" s="114">
        <v>136</v>
      </c>
      <c r="M8" s="79">
        <v>0</v>
      </c>
      <c r="N8" s="127">
        <v>0</v>
      </c>
      <c r="O8" s="71"/>
      <c r="P8" s="71"/>
      <c r="Q8" s="71"/>
      <c r="R8" s="71"/>
      <c r="S8" s="64"/>
      <c r="T8" s="72"/>
      <c r="U8" s="71"/>
      <c r="V8" s="71"/>
      <c r="W8" s="71"/>
      <c r="X8" s="71"/>
    </row>
    <row r="9" spans="1:24">
      <c r="A9" s="119" t="s">
        <v>159</v>
      </c>
      <c r="B9" s="116" t="s">
        <v>160</v>
      </c>
      <c r="C9" s="20">
        <v>200</v>
      </c>
      <c r="D9" s="117">
        <v>200</v>
      </c>
      <c r="E9" s="20">
        <v>2.7</v>
      </c>
      <c r="F9" s="118">
        <v>2.7</v>
      </c>
      <c r="G9" s="22">
        <v>2.8</v>
      </c>
      <c r="H9" s="114">
        <v>2.8</v>
      </c>
      <c r="I9" s="57">
        <v>22.4</v>
      </c>
      <c r="J9" s="128">
        <v>22.4</v>
      </c>
      <c r="K9" s="22">
        <v>153</v>
      </c>
      <c r="L9" s="114">
        <v>153</v>
      </c>
      <c r="M9" s="77">
        <v>0.65</v>
      </c>
      <c r="N9" s="127">
        <v>0.65</v>
      </c>
      <c r="O9" s="71"/>
      <c r="P9" s="71"/>
      <c r="Q9" s="71"/>
      <c r="R9" s="71"/>
      <c r="S9" s="64"/>
      <c r="T9" s="72"/>
      <c r="U9" s="71"/>
      <c r="V9" s="71"/>
      <c r="W9" s="71"/>
      <c r="X9" s="71"/>
    </row>
    <row r="10" customFormat="1" spans="1:24">
      <c r="A10" s="24"/>
      <c r="B10" s="31" t="s">
        <v>22</v>
      </c>
      <c r="C10" s="32">
        <v>60</v>
      </c>
      <c r="D10" s="33">
        <v>60</v>
      </c>
      <c r="E10" s="29">
        <f>C10*7.7/100</f>
        <v>4.62</v>
      </c>
      <c r="F10" s="46">
        <f>D10*7.7/100</f>
        <v>4.62</v>
      </c>
      <c r="G10" s="29">
        <f>C10*0.8/100</f>
        <v>0.48</v>
      </c>
      <c r="H10" s="46">
        <f>D10*0.8/100</f>
        <v>0.48</v>
      </c>
      <c r="I10" s="29">
        <f>C10*49.5/100</f>
        <v>29.7</v>
      </c>
      <c r="J10" s="46">
        <f>D10*49.5/100</f>
        <v>29.7</v>
      </c>
      <c r="K10" s="29">
        <f>E10*4+G10*9+I10*4</f>
        <v>141.6</v>
      </c>
      <c r="L10" s="46">
        <f>F10*4+H10*9+J10*4</f>
        <v>141.6</v>
      </c>
      <c r="M10" s="129">
        <v>0.1</v>
      </c>
      <c r="N10" s="73">
        <v>0.12</v>
      </c>
      <c r="O10" s="71"/>
      <c r="P10" s="71"/>
      <c r="Q10" s="71"/>
      <c r="R10" s="71"/>
      <c r="S10" s="64"/>
      <c r="T10" s="72"/>
      <c r="U10" s="71"/>
      <c r="V10" s="71"/>
      <c r="W10" s="71"/>
      <c r="X10" s="71"/>
    </row>
    <row r="11" spans="1:24">
      <c r="A11" s="39"/>
      <c r="B11" s="40" t="s">
        <v>25</v>
      </c>
      <c r="C11" s="8">
        <f>SUM(C7:C10)</f>
        <v>500</v>
      </c>
      <c r="D11" s="8">
        <f t="shared" ref="D11:N11" si="0">SUM(D7:D10)</f>
        <v>550</v>
      </c>
      <c r="E11" s="8">
        <f t="shared" si="0"/>
        <v>11.97</v>
      </c>
      <c r="F11" s="8">
        <f t="shared" si="0"/>
        <v>12.52</v>
      </c>
      <c r="G11" s="8">
        <f t="shared" si="0"/>
        <v>19.03</v>
      </c>
      <c r="H11" s="8">
        <f t="shared" si="0"/>
        <v>21.08</v>
      </c>
      <c r="I11" s="8">
        <f t="shared" si="0"/>
        <v>87.72</v>
      </c>
      <c r="J11" s="8">
        <f t="shared" si="0"/>
        <v>92.97</v>
      </c>
      <c r="K11" s="8">
        <f t="shared" si="0"/>
        <v>602.6</v>
      </c>
      <c r="L11" s="8">
        <f t="shared" si="0"/>
        <v>645.6</v>
      </c>
      <c r="M11" s="8">
        <f t="shared" si="0"/>
        <v>2.13</v>
      </c>
      <c r="N11" s="8">
        <f t="shared" si="0"/>
        <v>2.5</v>
      </c>
      <c r="O11" s="71"/>
      <c r="P11" s="71"/>
      <c r="Q11" s="71"/>
      <c r="R11" s="71"/>
      <c r="S11" s="64"/>
      <c r="T11" s="72"/>
      <c r="U11" s="71"/>
      <c r="V11" s="71"/>
      <c r="W11" s="71"/>
      <c r="X11" s="71"/>
    </row>
    <row r="12" spans="1:24">
      <c r="A12" s="42" t="s">
        <v>26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4"/>
      <c r="M12" s="64"/>
      <c r="N12" s="72"/>
      <c r="O12" s="71"/>
      <c r="P12" s="71"/>
      <c r="Q12" s="71"/>
      <c r="R12" s="71"/>
      <c r="S12" s="64"/>
      <c r="T12" s="72"/>
      <c r="U12" s="71"/>
      <c r="V12" s="71"/>
      <c r="W12" s="71"/>
      <c r="X12" s="71"/>
    </row>
    <row r="13" spans="1:24">
      <c r="A13" s="120"/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30"/>
      <c r="M13" s="131"/>
      <c r="N13" s="132"/>
      <c r="O13" s="71"/>
      <c r="P13" s="71"/>
      <c r="Q13" s="71"/>
      <c r="R13" s="71"/>
      <c r="S13" s="64"/>
      <c r="T13" s="72"/>
      <c r="U13" s="71"/>
      <c r="V13" s="71"/>
      <c r="W13" s="71"/>
      <c r="X13" s="71"/>
    </row>
    <row r="14" spans="1:24">
      <c r="A14" s="88" t="s">
        <v>65</v>
      </c>
      <c r="B14" s="89" t="s">
        <v>66</v>
      </c>
      <c r="C14" s="90" t="s">
        <v>84</v>
      </c>
      <c r="D14" s="91" t="s">
        <v>84</v>
      </c>
      <c r="E14" s="29">
        <v>2.13</v>
      </c>
      <c r="F14" s="46">
        <v>2.13</v>
      </c>
      <c r="G14" s="29">
        <v>7.3</v>
      </c>
      <c r="H14" s="46">
        <v>7.3</v>
      </c>
      <c r="I14" s="29">
        <v>9.6</v>
      </c>
      <c r="J14" s="46">
        <v>9.6</v>
      </c>
      <c r="K14" s="29">
        <v>114</v>
      </c>
      <c r="L14" s="46">
        <v>114</v>
      </c>
      <c r="M14" s="129">
        <v>31</v>
      </c>
      <c r="N14" s="103">
        <v>31</v>
      </c>
      <c r="O14" s="71"/>
      <c r="P14" s="71"/>
      <c r="Q14" s="71"/>
      <c r="R14" s="71"/>
      <c r="S14" s="64"/>
      <c r="T14" s="72"/>
      <c r="U14" s="71"/>
      <c r="V14" s="71"/>
      <c r="W14" s="71"/>
      <c r="X14" s="71"/>
    </row>
    <row r="15" spans="1:24">
      <c r="A15" s="88" t="s">
        <v>161</v>
      </c>
      <c r="B15" s="31" t="s">
        <v>162</v>
      </c>
      <c r="C15" s="92">
        <v>160</v>
      </c>
      <c r="D15" s="45">
        <v>160</v>
      </c>
      <c r="E15" s="29">
        <v>20.63</v>
      </c>
      <c r="F15" s="46">
        <v>20.63</v>
      </c>
      <c r="G15" s="29">
        <v>16.3</v>
      </c>
      <c r="H15" s="46">
        <v>16.3</v>
      </c>
      <c r="I15" s="29">
        <v>5.24</v>
      </c>
      <c r="J15" s="46">
        <v>5.24</v>
      </c>
      <c r="K15" s="29">
        <v>250</v>
      </c>
      <c r="L15" s="46">
        <v>250</v>
      </c>
      <c r="M15" s="129">
        <v>1.11</v>
      </c>
      <c r="N15" s="103">
        <v>1.11</v>
      </c>
      <c r="O15" s="71"/>
      <c r="P15" s="71"/>
      <c r="Q15" s="71"/>
      <c r="R15" s="71"/>
      <c r="S15" s="64"/>
      <c r="T15" s="72"/>
      <c r="U15" s="71"/>
      <c r="V15" s="71"/>
      <c r="W15" s="71"/>
      <c r="X15" s="71"/>
    </row>
    <row r="16" spans="1:24">
      <c r="A16" s="123" t="s">
        <v>103</v>
      </c>
      <c r="B16" s="124" t="s">
        <v>104</v>
      </c>
      <c r="C16" s="20">
        <v>150</v>
      </c>
      <c r="D16" s="118">
        <v>180</v>
      </c>
      <c r="E16" s="22">
        <v>0.4</v>
      </c>
      <c r="F16" s="114">
        <v>3.67</v>
      </c>
      <c r="G16" s="20">
        <v>4.8</v>
      </c>
      <c r="H16" s="114">
        <v>5.76</v>
      </c>
      <c r="I16" s="22">
        <v>20.45</v>
      </c>
      <c r="J16" s="114">
        <v>24.54</v>
      </c>
      <c r="K16" s="22">
        <v>138</v>
      </c>
      <c r="L16" s="114">
        <v>164.68</v>
      </c>
      <c r="M16" s="79">
        <v>10.4</v>
      </c>
      <c r="N16" s="133">
        <v>12.5</v>
      </c>
      <c r="O16" s="71"/>
      <c r="P16" s="71"/>
      <c r="Q16" s="71"/>
      <c r="R16" s="71"/>
      <c r="S16" s="64"/>
      <c r="T16" s="72"/>
      <c r="U16" s="71"/>
      <c r="V16" s="71"/>
      <c r="W16" s="71"/>
      <c r="X16" s="71"/>
    </row>
    <row r="17" spans="1:24">
      <c r="A17" s="58" t="s">
        <v>23</v>
      </c>
      <c r="B17" s="31" t="s">
        <v>24</v>
      </c>
      <c r="C17" s="32">
        <v>200</v>
      </c>
      <c r="D17" s="33">
        <v>200</v>
      </c>
      <c r="E17" s="29">
        <v>0.2</v>
      </c>
      <c r="F17" s="46">
        <v>0.2</v>
      </c>
      <c r="G17" s="35">
        <v>0.05</v>
      </c>
      <c r="H17" s="46">
        <v>0.05</v>
      </c>
      <c r="I17" s="29">
        <v>15.01</v>
      </c>
      <c r="J17" s="46">
        <v>15.01</v>
      </c>
      <c r="K17" s="29">
        <v>56.85</v>
      </c>
      <c r="L17" s="46">
        <v>56.85</v>
      </c>
      <c r="M17" s="129">
        <v>0.1</v>
      </c>
      <c r="N17" s="103">
        <v>0.01</v>
      </c>
      <c r="O17" s="71"/>
      <c r="P17" s="71"/>
      <c r="Q17" s="71"/>
      <c r="R17" s="71"/>
      <c r="S17" s="64"/>
      <c r="T17" s="72"/>
      <c r="U17" s="71"/>
      <c r="V17" s="71"/>
      <c r="W17" s="71"/>
      <c r="X17" s="71"/>
    </row>
    <row r="18" spans="1:24">
      <c r="A18" s="58"/>
      <c r="B18" s="31" t="s">
        <v>36</v>
      </c>
      <c r="C18" s="32">
        <v>60</v>
      </c>
      <c r="D18" s="33">
        <v>60</v>
      </c>
      <c r="E18" s="29">
        <v>3.96</v>
      </c>
      <c r="F18" s="46">
        <v>3.96</v>
      </c>
      <c r="G18" s="29">
        <v>0.66</v>
      </c>
      <c r="H18" s="46">
        <v>0.66</v>
      </c>
      <c r="I18" s="29">
        <v>26.34</v>
      </c>
      <c r="J18" s="46">
        <v>26.34</v>
      </c>
      <c r="K18" s="29">
        <v>127.14</v>
      </c>
      <c r="L18" s="46">
        <v>127.14</v>
      </c>
      <c r="M18" s="129">
        <v>0.24</v>
      </c>
      <c r="N18" s="103">
        <v>0.2</v>
      </c>
      <c r="O18" s="71"/>
      <c r="P18" s="71"/>
      <c r="Q18" s="71"/>
      <c r="R18" s="71"/>
      <c r="S18" s="64"/>
      <c r="T18" s="72"/>
      <c r="U18" s="71"/>
      <c r="V18" s="71"/>
      <c r="W18" s="71"/>
      <c r="X18" s="71"/>
    </row>
    <row r="19" spans="1:24">
      <c r="A19" s="24"/>
      <c r="B19" s="31" t="s">
        <v>22</v>
      </c>
      <c r="C19" s="32">
        <v>60</v>
      </c>
      <c r="D19" s="33">
        <v>90</v>
      </c>
      <c r="E19" s="29">
        <v>4.62</v>
      </c>
      <c r="F19" s="46">
        <v>6.93</v>
      </c>
      <c r="G19" s="29">
        <v>0.48</v>
      </c>
      <c r="H19" s="46">
        <v>0.72</v>
      </c>
      <c r="I19" s="29">
        <v>29.7</v>
      </c>
      <c r="J19" s="46">
        <v>44.55</v>
      </c>
      <c r="K19" s="29">
        <v>141.6</v>
      </c>
      <c r="L19" s="46">
        <v>212.4</v>
      </c>
      <c r="M19" s="129">
        <v>0.1</v>
      </c>
      <c r="N19" s="103">
        <v>0.2</v>
      </c>
      <c r="O19" s="71"/>
      <c r="P19" s="71"/>
      <c r="Q19" s="71"/>
      <c r="R19" s="71"/>
      <c r="S19" s="64"/>
      <c r="T19" s="72"/>
      <c r="U19" s="71"/>
      <c r="V19" s="71"/>
      <c r="W19" s="71"/>
      <c r="X19" s="71"/>
    </row>
    <row r="20" ht="25" customHeight="1" spans="1:24">
      <c r="A20" s="24" t="s">
        <v>163</v>
      </c>
      <c r="B20" s="40" t="s">
        <v>164</v>
      </c>
      <c r="C20" s="8">
        <v>100</v>
      </c>
      <c r="D20" s="59">
        <v>100</v>
      </c>
      <c r="E20" s="60">
        <v>1</v>
      </c>
      <c r="F20" s="95">
        <v>1</v>
      </c>
      <c r="G20" s="60">
        <v>7</v>
      </c>
      <c r="H20" s="95">
        <v>7</v>
      </c>
      <c r="I20" s="60">
        <v>7</v>
      </c>
      <c r="J20" s="95">
        <v>7</v>
      </c>
      <c r="K20" s="60">
        <v>95</v>
      </c>
      <c r="L20" s="95">
        <v>95</v>
      </c>
      <c r="M20" s="60">
        <v>10</v>
      </c>
      <c r="N20" s="95">
        <v>10</v>
      </c>
      <c r="O20" s="71"/>
      <c r="P20" s="71"/>
      <c r="Q20" s="71"/>
      <c r="R20" s="71"/>
      <c r="S20" s="64"/>
      <c r="T20" s="72"/>
      <c r="U20" s="71"/>
      <c r="V20" s="71"/>
      <c r="W20" s="71"/>
      <c r="X20" s="71"/>
    </row>
    <row r="21" ht="25" customHeight="1" spans="1:24">
      <c r="A21" s="24"/>
      <c r="B21" s="40" t="s">
        <v>57</v>
      </c>
      <c r="C21" s="8">
        <v>200</v>
      </c>
      <c r="D21" s="59">
        <v>200</v>
      </c>
      <c r="E21" s="60">
        <v>0.4</v>
      </c>
      <c r="F21" s="95">
        <v>0.4</v>
      </c>
      <c r="G21" s="60">
        <v>0.4</v>
      </c>
      <c r="H21" s="95">
        <v>0.4</v>
      </c>
      <c r="I21" s="60">
        <v>9.8</v>
      </c>
      <c r="J21" s="95">
        <v>9.8</v>
      </c>
      <c r="K21" s="60">
        <v>44.4</v>
      </c>
      <c r="L21" s="95">
        <v>44.4</v>
      </c>
      <c r="M21" s="60">
        <v>4</v>
      </c>
      <c r="N21" s="95">
        <v>4</v>
      </c>
      <c r="O21" s="71"/>
      <c r="P21" s="71"/>
      <c r="Q21" s="71"/>
      <c r="R21" s="71"/>
      <c r="S21" s="64"/>
      <c r="T21" s="72"/>
      <c r="U21" s="71"/>
      <c r="V21" s="71"/>
      <c r="W21" s="71"/>
      <c r="X21" s="71"/>
    </row>
    <row r="22" spans="1:24">
      <c r="A22" s="24"/>
      <c r="B22" s="40"/>
      <c r="C22" s="8"/>
      <c r="D22" s="59"/>
      <c r="E22" s="60"/>
      <c r="F22" s="95"/>
      <c r="G22" s="60"/>
      <c r="H22" s="95"/>
      <c r="I22" s="60"/>
      <c r="J22" s="95"/>
      <c r="K22" s="60"/>
      <c r="L22" s="95"/>
      <c r="M22" s="60"/>
      <c r="N22" s="95"/>
      <c r="O22" s="71"/>
      <c r="P22" s="71"/>
      <c r="Q22" s="71"/>
      <c r="R22" s="71"/>
      <c r="S22" s="64"/>
      <c r="T22" s="72"/>
      <c r="U22" s="71"/>
      <c r="V22" s="71"/>
      <c r="W22" s="71"/>
      <c r="X22" s="71"/>
    </row>
    <row r="23" spans="1:24">
      <c r="A23" s="24"/>
      <c r="B23" s="40" t="s">
        <v>38</v>
      </c>
      <c r="C23" s="8">
        <v>1180</v>
      </c>
      <c r="D23" s="59">
        <v>1240</v>
      </c>
      <c r="E23" s="60">
        <v>33.34</v>
      </c>
      <c r="F23" s="95">
        <v>38.92</v>
      </c>
      <c r="G23" s="60">
        <v>37.04</v>
      </c>
      <c r="H23" s="95">
        <v>38.19</v>
      </c>
      <c r="I23" s="60">
        <v>123.14</v>
      </c>
      <c r="J23" s="95">
        <v>142.08</v>
      </c>
      <c r="K23" s="60">
        <v>966.99</v>
      </c>
      <c r="L23" s="95">
        <v>1064.47</v>
      </c>
      <c r="M23" s="60">
        <v>56.95</v>
      </c>
      <c r="N23" s="95">
        <v>58.9</v>
      </c>
      <c r="O23" s="71"/>
      <c r="P23" s="71"/>
      <c r="Q23" s="71"/>
      <c r="R23" s="71"/>
      <c r="S23" s="64"/>
      <c r="T23" s="72"/>
      <c r="U23" s="71"/>
      <c r="V23" s="71"/>
      <c r="W23" s="71"/>
      <c r="X23" s="71"/>
    </row>
    <row r="24" spans="1:24">
      <c r="A24" s="62"/>
      <c r="B24" s="40" t="s">
        <v>39</v>
      </c>
      <c r="C24" s="8">
        <v>1680</v>
      </c>
      <c r="D24" s="63">
        <v>1790</v>
      </c>
      <c r="E24" s="60">
        <v>45.31</v>
      </c>
      <c r="F24" s="95">
        <v>51.44</v>
      </c>
      <c r="G24" s="60">
        <v>56.07</v>
      </c>
      <c r="H24" s="95">
        <v>59.27</v>
      </c>
      <c r="I24" s="60">
        <v>210.86</v>
      </c>
      <c r="J24" s="95">
        <v>235.05</v>
      </c>
      <c r="K24" s="60">
        <v>1569.59</v>
      </c>
      <c r="L24" s="95">
        <v>1710.07</v>
      </c>
      <c r="M24" s="60">
        <v>59.08</v>
      </c>
      <c r="N24" s="95">
        <v>61.4</v>
      </c>
      <c r="O24" s="71"/>
      <c r="P24" s="71"/>
      <c r="Q24" s="71"/>
      <c r="R24" s="71"/>
      <c r="S24" s="65"/>
      <c r="T24" s="72"/>
      <c r="U24" s="71"/>
      <c r="V24" s="71"/>
      <c r="W24" s="71"/>
      <c r="X24" s="71"/>
    </row>
    <row r="25" spans="1:20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34"/>
      <c r="N25" s="135"/>
      <c r="T25" s="136"/>
    </row>
    <row r="26" spans="1:20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N26" s="109"/>
      <c r="T26" s="71"/>
    </row>
    <row r="27" spans="1:20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N27" s="109"/>
      <c r="T27" s="71"/>
    </row>
    <row r="28" spans="1:20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N28" s="110"/>
      <c r="T28" s="112"/>
    </row>
    <row r="29" spans="1:20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N29" s="64"/>
      <c r="T29" s="64"/>
    </row>
    <row r="30" spans="1:20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T30" s="64"/>
    </row>
    <row r="31" spans="1:12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>
      <c r="A34" s="65"/>
      <c r="B34" s="65"/>
      <c r="C34" s="65"/>
      <c r="D34" s="97"/>
      <c r="E34" s="97"/>
      <c r="F34" s="97"/>
      <c r="G34" s="97"/>
      <c r="H34" s="97"/>
      <c r="I34" s="97"/>
      <c r="J34" s="97"/>
      <c r="K34" s="97"/>
      <c r="L34" s="97"/>
    </row>
    <row r="35" spans="1:13">
      <c r="A35" s="64"/>
      <c r="B35" s="64"/>
      <c r="C35" s="72"/>
      <c r="D35" s="96"/>
      <c r="E35" s="96"/>
      <c r="F35" s="96"/>
      <c r="G35" s="96"/>
      <c r="H35" s="96"/>
      <c r="I35" s="96"/>
      <c r="J35" s="96"/>
      <c r="K35" s="96"/>
      <c r="L35" s="96"/>
      <c r="M35" s="64"/>
    </row>
    <row r="36" spans="1:13">
      <c r="A36" s="64"/>
      <c r="B36" s="64"/>
      <c r="C36" s="72"/>
      <c r="D36" s="96"/>
      <c r="E36" s="96"/>
      <c r="F36" s="96"/>
      <c r="G36" s="96"/>
      <c r="H36" s="96"/>
      <c r="I36" s="96"/>
      <c r="J36" s="96"/>
      <c r="K36" s="96"/>
      <c r="L36" s="96"/>
      <c r="M36" s="64"/>
    </row>
    <row r="37" spans="1:13">
      <c r="A37" s="64"/>
      <c r="B37" s="64"/>
      <c r="C37" s="72"/>
      <c r="D37" s="96"/>
      <c r="E37" s="96"/>
      <c r="F37" s="96"/>
      <c r="G37" s="96"/>
      <c r="H37" s="96"/>
      <c r="I37" s="96"/>
      <c r="J37" s="96"/>
      <c r="K37" s="96"/>
      <c r="L37" s="96"/>
      <c r="M37" s="64"/>
    </row>
    <row r="38" spans="1:13">
      <c r="A38" s="64"/>
      <c r="B38" s="64"/>
      <c r="C38" s="72"/>
      <c r="D38" s="96"/>
      <c r="E38" s="96"/>
      <c r="F38" s="96"/>
      <c r="G38" s="96"/>
      <c r="H38" s="96"/>
      <c r="I38" s="96"/>
      <c r="J38" s="96"/>
      <c r="K38" s="96"/>
      <c r="L38" s="96"/>
      <c r="M38" s="64"/>
    </row>
    <row r="39" spans="1:12">
      <c r="A39" s="64"/>
      <c r="B39" s="64"/>
      <c r="C39" s="72"/>
      <c r="D39" s="64"/>
      <c r="I39" s="111"/>
      <c r="J39" s="111"/>
      <c r="K39" s="111"/>
      <c r="L39" s="111"/>
    </row>
    <row r="40" spans="1:4">
      <c r="A40" s="64"/>
      <c r="B40" s="64"/>
      <c r="C40" s="72"/>
      <c r="D40" s="64"/>
    </row>
    <row r="41" spans="1:4">
      <c r="A41" s="64"/>
      <c r="B41" s="64"/>
      <c r="C41" s="72"/>
      <c r="D41" s="64"/>
    </row>
    <row r="42" spans="1:4">
      <c r="A42" s="64"/>
      <c r="B42" s="64"/>
      <c r="C42" s="72"/>
      <c r="D42" s="64"/>
    </row>
    <row r="43" spans="1:4">
      <c r="A43" s="64"/>
      <c r="B43" s="64"/>
      <c r="C43" s="72"/>
      <c r="D43" s="64"/>
    </row>
    <row r="44" spans="1:4">
      <c r="A44" s="64"/>
      <c r="B44" s="64"/>
      <c r="C44" s="72"/>
      <c r="D44" s="64"/>
    </row>
    <row r="45" spans="1:4">
      <c r="A45" s="64"/>
      <c r="B45" s="64"/>
      <c r="C45" s="72"/>
      <c r="D45" s="64"/>
    </row>
    <row r="46" spans="1:4">
      <c r="A46" s="64"/>
      <c r="B46" s="64"/>
      <c r="C46" s="72"/>
      <c r="D46" s="64"/>
    </row>
    <row r="47" spans="1:4">
      <c r="A47" s="64"/>
      <c r="B47" s="64"/>
      <c r="C47" s="72"/>
      <c r="D47" s="64"/>
    </row>
    <row r="48" spans="1:4">
      <c r="A48" s="64"/>
      <c r="B48" s="64"/>
      <c r="C48" s="72"/>
      <c r="D48" s="64"/>
    </row>
    <row r="49" spans="1:4">
      <c r="A49" s="64"/>
      <c r="B49" s="64"/>
      <c r="C49" s="72"/>
      <c r="D49" s="64"/>
    </row>
    <row r="50" spans="1:4">
      <c r="A50" s="64"/>
      <c r="B50" s="64"/>
      <c r="C50" s="72"/>
      <c r="D50" s="64"/>
    </row>
    <row r="51" spans="1:4">
      <c r="A51" s="64"/>
      <c r="B51" s="64"/>
      <c r="C51" s="72"/>
      <c r="D51" s="64"/>
    </row>
    <row r="52" spans="1:4">
      <c r="A52" s="64"/>
      <c r="B52" s="64"/>
      <c r="C52" s="72"/>
      <c r="D52" s="64"/>
    </row>
    <row r="53" spans="1:4">
      <c r="A53" s="64"/>
      <c r="B53" s="64"/>
      <c r="C53" s="72"/>
      <c r="D53" s="64"/>
    </row>
    <row r="54" spans="1:4">
      <c r="A54" s="64"/>
      <c r="B54" s="64"/>
      <c r="C54" s="72"/>
      <c r="D54" s="64"/>
    </row>
    <row r="55" spans="1:4">
      <c r="A55" s="64"/>
      <c r="B55" s="64"/>
      <c r="C55" s="72"/>
      <c r="D55" s="64"/>
    </row>
    <row r="56" spans="1:4">
      <c r="A56" s="64"/>
      <c r="B56" s="64"/>
      <c r="C56" s="72"/>
      <c r="D56" s="64"/>
    </row>
    <row r="57" spans="1:4">
      <c r="A57" s="64"/>
      <c r="B57" s="64"/>
      <c r="C57" s="72"/>
      <c r="D57" s="64"/>
    </row>
    <row r="58" spans="1:4">
      <c r="A58" s="64"/>
      <c r="B58" s="64"/>
      <c r="C58" s="72"/>
      <c r="D58" s="64"/>
    </row>
    <row r="59" spans="1:4">
      <c r="A59" s="64"/>
      <c r="B59" s="64"/>
      <c r="C59" s="72"/>
      <c r="D59" s="64"/>
    </row>
    <row r="60" spans="1:4">
      <c r="A60" s="64"/>
      <c r="B60" s="64"/>
      <c r="C60" s="72"/>
      <c r="D60" s="64"/>
    </row>
    <row r="61" spans="1:3">
      <c r="A61" s="64"/>
      <c r="B61" s="64"/>
      <c r="C61" s="64"/>
    </row>
    <row r="62" spans="1:3">
      <c r="A62" s="64"/>
      <c r="B62" s="64"/>
      <c r="C62" s="64"/>
    </row>
    <row r="63" spans="1:3">
      <c r="A63" s="64"/>
      <c r="B63" s="64"/>
      <c r="C63" s="64"/>
    </row>
    <row r="64" spans="1:3">
      <c r="A64" s="64"/>
      <c r="B64" s="64"/>
      <c r="C64" s="64"/>
    </row>
    <row r="65" spans="1:3">
      <c r="A65" s="64"/>
      <c r="B65" s="64"/>
      <c r="C65" s="64"/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tabSelected="1" workbookViewId="0">
      <selection activeCell="N23" sqref="N23"/>
    </sheetView>
  </sheetViews>
  <sheetFormatPr defaultColWidth="9.11111111111111" defaultRowHeight="14.4"/>
  <cols>
    <col min="1" max="1" width="10.5555555555556" customWidth="1"/>
    <col min="2" max="2" width="37" customWidth="1"/>
    <col min="3" max="3" width="7.33333333333333" customWidth="1"/>
    <col min="4" max="4" width="9" customWidth="1"/>
    <col min="5" max="5" width="6.66666666666667" customWidth="1"/>
    <col min="6" max="6" width="6.88888888888889" customWidth="1"/>
    <col min="7" max="7" width="6.44444444444444" customWidth="1"/>
    <col min="8" max="8" width="6.55555555555556" customWidth="1"/>
    <col min="9" max="9" width="7.55555555555556" customWidth="1"/>
    <col min="10" max="10" width="7.44444444444444" customWidth="1"/>
    <col min="11" max="11" width="9.66666666666667" customWidth="1"/>
    <col min="12" max="12" width="9.44444444444444" customWidth="1"/>
    <col min="13" max="13" width="9" customWidth="1"/>
    <col min="14" max="14" width="7.33333333333333" customWidth="1"/>
    <col min="19" max="19" width="19.6666666666667" customWidth="1"/>
    <col min="20" max="20" width="7.66666666666667" customWidth="1"/>
    <col min="22" max="22" width="7.66666666666667" customWidth="1"/>
  </cols>
  <sheetData>
    <row r="1" ht="15.6" spans="1:24">
      <c r="A1" s="1" t="s">
        <v>0</v>
      </c>
      <c r="B1" s="1"/>
      <c r="C1" s="1"/>
      <c r="D1" s="1"/>
      <c r="E1" t="s">
        <v>118</v>
      </c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ht="15.6" spans="1:24">
      <c r="A2" s="2" t="s">
        <v>2</v>
      </c>
      <c r="B2" s="2"/>
      <c r="C2" s="2"/>
      <c r="D2" s="2"/>
      <c r="E2" s="3" t="s">
        <v>165</v>
      </c>
      <c r="F2" s="3"/>
      <c r="G2" s="3"/>
      <c r="H2" s="3"/>
      <c r="I2" s="2"/>
      <c r="J2" s="2"/>
      <c r="K2" s="2"/>
      <c r="L2" s="2"/>
      <c r="M2" s="65"/>
      <c r="N2" s="65"/>
      <c r="O2" s="64"/>
      <c r="P2" s="64"/>
      <c r="Q2" s="64"/>
      <c r="R2" s="64"/>
      <c r="S2" s="65"/>
      <c r="T2" s="65"/>
      <c r="U2" s="64"/>
      <c r="V2" s="64"/>
      <c r="W2" s="64"/>
      <c r="X2" s="64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98" t="s">
        <v>9</v>
      </c>
      <c r="N3" s="99"/>
      <c r="O3" s="71"/>
      <c r="P3" s="71"/>
      <c r="Q3" s="71"/>
      <c r="R3" s="71"/>
      <c r="S3" s="64"/>
      <c r="T3" s="72"/>
      <c r="U3" s="71"/>
      <c r="V3" s="71"/>
      <c r="W3" s="71"/>
      <c r="X3" s="71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100"/>
      <c r="N4" s="101"/>
      <c r="O4" s="71"/>
      <c r="P4" s="71"/>
      <c r="Q4" s="71"/>
      <c r="R4" s="71"/>
      <c r="S4" s="64"/>
      <c r="T4" s="72"/>
      <c r="U4" s="71"/>
      <c r="V4" s="71"/>
      <c r="W4" s="71"/>
      <c r="X4" s="71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71"/>
      <c r="P5" s="71"/>
      <c r="Q5" s="71"/>
      <c r="R5" s="71"/>
      <c r="S5" s="64"/>
      <c r="T5" s="72"/>
      <c r="U5" s="71"/>
      <c r="V5" s="71"/>
      <c r="W5" s="71"/>
      <c r="X5" s="71"/>
    </row>
    <row r="6" spans="1:24">
      <c r="A6" s="16" t="s">
        <v>119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70"/>
      <c r="M6" s="64"/>
      <c r="N6" s="72"/>
      <c r="O6" s="71"/>
      <c r="P6" s="71"/>
      <c r="Q6" s="71"/>
      <c r="R6" s="71"/>
      <c r="S6" s="64"/>
      <c r="T6" s="72"/>
      <c r="U6" s="71"/>
      <c r="V6" s="71"/>
      <c r="W6" s="71"/>
      <c r="X6" s="71"/>
    </row>
    <row r="7" spans="1:24">
      <c r="A7" s="44" t="s">
        <v>71</v>
      </c>
      <c r="B7" s="83" t="s">
        <v>166</v>
      </c>
      <c r="C7" s="32">
        <v>200</v>
      </c>
      <c r="D7" s="84">
        <v>250</v>
      </c>
      <c r="E7" s="29">
        <v>6</v>
      </c>
      <c r="F7" s="46">
        <v>7.5</v>
      </c>
      <c r="G7" s="29">
        <v>9.4</v>
      </c>
      <c r="H7" s="46">
        <v>11.75</v>
      </c>
      <c r="I7" s="29">
        <v>31</v>
      </c>
      <c r="J7" s="46">
        <v>38.75</v>
      </c>
      <c r="K7" s="32">
        <v>240</v>
      </c>
      <c r="L7" s="46">
        <v>300</v>
      </c>
      <c r="M7" s="102">
        <v>1.72</v>
      </c>
      <c r="N7" s="46">
        <v>2.15</v>
      </c>
      <c r="O7" s="71"/>
      <c r="P7" s="71"/>
      <c r="Q7" s="71"/>
      <c r="R7" s="71"/>
      <c r="S7" s="64"/>
      <c r="T7" s="72"/>
      <c r="U7" s="71"/>
      <c r="V7" s="71"/>
      <c r="W7" s="71"/>
      <c r="X7" s="71"/>
    </row>
    <row r="8" spans="1:24">
      <c r="A8" s="85"/>
      <c r="B8" s="86" t="s">
        <v>19</v>
      </c>
      <c r="C8" s="32">
        <v>40</v>
      </c>
      <c r="D8" s="87">
        <v>40</v>
      </c>
      <c r="E8" s="32">
        <v>5.84</v>
      </c>
      <c r="F8" s="33">
        <v>5.84</v>
      </c>
      <c r="G8" s="29">
        <v>5.29</v>
      </c>
      <c r="H8" s="46">
        <v>5.29</v>
      </c>
      <c r="I8" s="35">
        <f>C8*0/10</f>
        <v>0</v>
      </c>
      <c r="J8" s="103">
        <f>D8*0/10</f>
        <v>0</v>
      </c>
      <c r="K8" s="29">
        <v>72.22</v>
      </c>
      <c r="L8" s="46">
        <v>72.22</v>
      </c>
      <c r="M8" s="104">
        <v>0</v>
      </c>
      <c r="N8" s="46">
        <v>0</v>
      </c>
      <c r="O8" s="71"/>
      <c r="P8" s="71"/>
      <c r="Q8" s="71"/>
      <c r="R8" s="71"/>
      <c r="S8" s="64"/>
      <c r="T8" s="72"/>
      <c r="U8" s="71"/>
      <c r="V8" s="71"/>
      <c r="W8" s="71"/>
      <c r="X8" s="71"/>
    </row>
    <row r="9" spans="1:24">
      <c r="A9" s="24" t="s">
        <v>45</v>
      </c>
      <c r="B9" s="31" t="s">
        <v>46</v>
      </c>
      <c r="C9" s="32">
        <v>200</v>
      </c>
      <c r="D9" s="33">
        <v>200</v>
      </c>
      <c r="E9" s="29">
        <v>4.9</v>
      </c>
      <c r="F9" s="46">
        <v>4.9</v>
      </c>
      <c r="G9" s="35">
        <v>5</v>
      </c>
      <c r="H9" s="46">
        <v>5</v>
      </c>
      <c r="I9" s="29">
        <v>32.5</v>
      </c>
      <c r="J9" s="46">
        <v>32.5</v>
      </c>
      <c r="K9" s="29">
        <v>190</v>
      </c>
      <c r="L9" s="46">
        <v>190</v>
      </c>
      <c r="M9" s="102">
        <v>1.3</v>
      </c>
      <c r="N9" s="73">
        <v>1.3</v>
      </c>
      <c r="O9" s="71"/>
      <c r="P9" s="71"/>
      <c r="Q9" s="71"/>
      <c r="R9" s="71"/>
      <c r="S9" s="64"/>
      <c r="T9" s="72"/>
      <c r="U9" s="71"/>
      <c r="V9" s="71"/>
      <c r="W9" s="71"/>
      <c r="X9" s="71"/>
    </row>
    <row r="10" customFormat="1" spans="1:24">
      <c r="A10" s="24"/>
      <c r="B10" s="31" t="s">
        <v>22</v>
      </c>
      <c r="C10" s="32">
        <v>60</v>
      </c>
      <c r="D10" s="33">
        <v>60</v>
      </c>
      <c r="E10" s="29">
        <f>C10*7.7/100</f>
        <v>4.62</v>
      </c>
      <c r="F10" s="46">
        <f>D10*7.7/100</f>
        <v>4.62</v>
      </c>
      <c r="G10" s="29">
        <f>C10*0.8/100</f>
        <v>0.48</v>
      </c>
      <c r="H10" s="46">
        <f>D10*0.8/100</f>
        <v>0.48</v>
      </c>
      <c r="I10" s="29">
        <f>C10*49.5/100</f>
        <v>29.7</v>
      </c>
      <c r="J10" s="46">
        <f>D10*49.5/100</f>
        <v>29.7</v>
      </c>
      <c r="K10" s="29">
        <f>E10*4+G10*9+I10*4</f>
        <v>141.6</v>
      </c>
      <c r="L10" s="46">
        <f>F10*4+H10*9+J10*4</f>
        <v>141.6</v>
      </c>
      <c r="M10" s="102">
        <v>0.1</v>
      </c>
      <c r="N10" s="73">
        <v>0.12</v>
      </c>
      <c r="O10" s="71"/>
      <c r="P10" s="71"/>
      <c r="Q10" s="71"/>
      <c r="R10" s="71"/>
      <c r="S10" s="64"/>
      <c r="T10" s="72"/>
      <c r="U10" s="71"/>
      <c r="V10" s="71"/>
      <c r="W10" s="71"/>
      <c r="X10" s="71"/>
    </row>
    <row r="11" spans="1:24">
      <c r="A11" s="39"/>
      <c r="B11" s="40" t="s">
        <v>25</v>
      </c>
      <c r="C11" s="8">
        <f>SUM(C7:C10)</f>
        <v>500</v>
      </c>
      <c r="D11" s="8">
        <f t="shared" ref="D11:N11" si="0">SUM(D7:D10)</f>
        <v>550</v>
      </c>
      <c r="E11" s="8">
        <f t="shared" si="0"/>
        <v>21.36</v>
      </c>
      <c r="F11" s="63">
        <f t="shared" si="0"/>
        <v>22.86</v>
      </c>
      <c r="G11" s="8">
        <f t="shared" si="0"/>
        <v>20.17</v>
      </c>
      <c r="H11" s="63">
        <f t="shared" si="0"/>
        <v>22.52</v>
      </c>
      <c r="I11" s="8">
        <f t="shared" si="0"/>
        <v>93.2</v>
      </c>
      <c r="J11" s="63">
        <f t="shared" si="0"/>
        <v>100.95</v>
      </c>
      <c r="K11" s="8">
        <f t="shared" si="0"/>
        <v>643.82</v>
      </c>
      <c r="L11" s="63">
        <f t="shared" si="0"/>
        <v>703.82</v>
      </c>
      <c r="M11" s="105">
        <f t="shared" si="0"/>
        <v>3.12</v>
      </c>
      <c r="N11" s="63">
        <v>3.55</v>
      </c>
      <c r="O11" s="71"/>
      <c r="P11" s="71"/>
      <c r="Q11" s="71"/>
      <c r="R11" s="71"/>
      <c r="S11" s="64"/>
      <c r="T11" s="72"/>
      <c r="U11" s="71"/>
      <c r="V11" s="71"/>
      <c r="W11" s="71"/>
      <c r="X11" s="71"/>
    </row>
    <row r="12" spans="1:24">
      <c r="A12" s="42" t="s">
        <v>26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4"/>
      <c r="M12" s="106"/>
      <c r="N12" s="72"/>
      <c r="O12" s="71"/>
      <c r="P12" s="71"/>
      <c r="Q12" s="71"/>
      <c r="R12" s="71"/>
      <c r="S12" s="64"/>
      <c r="T12" s="72"/>
      <c r="U12" s="71"/>
      <c r="V12" s="71"/>
      <c r="W12" s="71"/>
      <c r="X12" s="71"/>
    </row>
    <row r="13" spans="1:24">
      <c r="A13" s="44" t="s">
        <v>167</v>
      </c>
      <c r="B13" s="25" t="s">
        <v>168</v>
      </c>
      <c r="C13" s="32">
        <v>100</v>
      </c>
      <c r="D13" s="45">
        <v>100</v>
      </c>
      <c r="E13" s="29">
        <v>2.6</v>
      </c>
      <c r="F13" s="46">
        <v>2.6</v>
      </c>
      <c r="G13" s="29">
        <v>6.02</v>
      </c>
      <c r="H13" s="46">
        <v>6.02</v>
      </c>
      <c r="I13" s="29">
        <v>8.79</v>
      </c>
      <c r="J13" s="46">
        <v>8.79</v>
      </c>
      <c r="K13" s="75">
        <v>95.7</v>
      </c>
      <c r="L13" s="76">
        <v>95.7</v>
      </c>
      <c r="M13" s="102">
        <v>32.9</v>
      </c>
      <c r="N13" s="73">
        <v>32.9</v>
      </c>
      <c r="O13" s="71"/>
      <c r="P13" s="71"/>
      <c r="Q13" s="71"/>
      <c r="R13" s="71"/>
      <c r="S13" s="64"/>
      <c r="T13" s="72"/>
      <c r="U13" s="71"/>
      <c r="V13" s="71"/>
      <c r="W13" s="71"/>
      <c r="X13" s="71"/>
    </row>
    <row r="14" spans="1:24">
      <c r="A14" s="88" t="s">
        <v>82</v>
      </c>
      <c r="B14" s="89" t="s">
        <v>83</v>
      </c>
      <c r="C14" s="90" t="s">
        <v>84</v>
      </c>
      <c r="D14" s="91" t="s">
        <v>68</v>
      </c>
      <c r="E14" s="29">
        <v>2.03</v>
      </c>
      <c r="F14" s="46">
        <v>2.54</v>
      </c>
      <c r="G14" s="29">
        <v>5.99</v>
      </c>
      <c r="H14" s="46">
        <v>7.49</v>
      </c>
      <c r="I14" s="29">
        <v>13.84</v>
      </c>
      <c r="J14" s="46">
        <v>17.3</v>
      </c>
      <c r="K14" s="29">
        <v>120.16</v>
      </c>
      <c r="L14" s="46">
        <v>150.2</v>
      </c>
      <c r="M14" s="102">
        <v>13.46</v>
      </c>
      <c r="N14" s="34">
        <v>16.83</v>
      </c>
      <c r="O14" s="71"/>
      <c r="P14" s="71"/>
      <c r="Q14" s="71"/>
      <c r="R14" s="71"/>
      <c r="S14" s="64"/>
      <c r="T14" s="72"/>
      <c r="U14" s="71"/>
      <c r="V14" s="71"/>
      <c r="W14" s="71"/>
      <c r="X14" s="71"/>
    </row>
    <row r="15" spans="1:24">
      <c r="A15" s="88" t="s">
        <v>169</v>
      </c>
      <c r="B15" s="31" t="s">
        <v>170</v>
      </c>
      <c r="C15" s="92">
        <v>120</v>
      </c>
      <c r="D15" s="45">
        <v>120</v>
      </c>
      <c r="E15" s="29">
        <v>10.11</v>
      </c>
      <c r="F15" s="46">
        <v>10.11</v>
      </c>
      <c r="G15" s="29">
        <v>8.79</v>
      </c>
      <c r="H15" s="46">
        <v>8.79</v>
      </c>
      <c r="I15" s="29">
        <v>7.93</v>
      </c>
      <c r="J15" s="46">
        <v>7.93</v>
      </c>
      <c r="K15" s="29">
        <v>151</v>
      </c>
      <c r="L15" s="46">
        <v>151</v>
      </c>
      <c r="M15" s="102">
        <v>13.36</v>
      </c>
      <c r="N15" s="73">
        <v>13.36</v>
      </c>
      <c r="O15" s="71"/>
      <c r="P15" s="71"/>
      <c r="Q15" s="71"/>
      <c r="R15" s="71"/>
      <c r="S15" s="64"/>
      <c r="T15" s="72"/>
      <c r="U15" s="71"/>
      <c r="V15" s="71"/>
      <c r="W15" s="71"/>
      <c r="X15" s="71"/>
    </row>
    <row r="16" spans="1:24">
      <c r="A16" s="93" t="s">
        <v>171</v>
      </c>
      <c r="B16" s="94" t="s">
        <v>172</v>
      </c>
      <c r="C16" s="32">
        <v>150</v>
      </c>
      <c r="D16" s="84">
        <v>180</v>
      </c>
      <c r="E16" s="29">
        <v>5.58</v>
      </c>
      <c r="F16" s="46">
        <v>6.69</v>
      </c>
      <c r="G16" s="29">
        <v>7.12</v>
      </c>
      <c r="H16" s="46">
        <v>8.54</v>
      </c>
      <c r="I16" s="32">
        <v>26.2</v>
      </c>
      <c r="J16" s="46">
        <v>31.44</v>
      </c>
      <c r="K16" s="32">
        <v>191.78</v>
      </c>
      <c r="L16" s="46">
        <v>230.13</v>
      </c>
      <c r="M16" s="107">
        <v>0.97</v>
      </c>
      <c r="N16" s="73">
        <v>1.16</v>
      </c>
      <c r="O16" s="71"/>
      <c r="P16" s="71"/>
      <c r="Q16" s="71"/>
      <c r="R16" s="71"/>
      <c r="S16" s="64"/>
      <c r="T16" s="72"/>
      <c r="U16" s="71"/>
      <c r="V16" s="71"/>
      <c r="W16" s="71"/>
      <c r="X16" s="71"/>
    </row>
    <row r="17" spans="1:24">
      <c r="A17" s="58" t="s">
        <v>173</v>
      </c>
      <c r="B17" s="31" t="s">
        <v>90</v>
      </c>
      <c r="C17" s="32">
        <v>200</v>
      </c>
      <c r="D17" s="33">
        <v>200</v>
      </c>
      <c r="E17" s="29">
        <v>0.97</v>
      </c>
      <c r="F17" s="46">
        <v>0.97</v>
      </c>
      <c r="G17" s="35">
        <v>0</v>
      </c>
      <c r="H17" s="46">
        <v>0</v>
      </c>
      <c r="I17" s="29">
        <v>19.3</v>
      </c>
      <c r="J17" s="46">
        <v>19.3</v>
      </c>
      <c r="K17" s="29">
        <v>81.3</v>
      </c>
      <c r="L17" s="46">
        <v>81.3</v>
      </c>
      <c r="M17" s="102">
        <v>0.3</v>
      </c>
      <c r="N17" s="73">
        <v>0.3</v>
      </c>
      <c r="O17" s="71"/>
      <c r="P17" s="71"/>
      <c r="Q17" s="71"/>
      <c r="R17" s="71"/>
      <c r="S17" s="64"/>
      <c r="T17" s="72"/>
      <c r="U17" s="71"/>
      <c r="V17" s="71"/>
      <c r="W17" s="71"/>
      <c r="X17" s="71"/>
    </row>
    <row r="18" spans="1:24">
      <c r="A18" s="58"/>
      <c r="B18" s="31" t="s">
        <v>36</v>
      </c>
      <c r="C18" s="32">
        <v>60</v>
      </c>
      <c r="D18" s="33">
        <v>60</v>
      </c>
      <c r="E18" s="29">
        <v>3.96</v>
      </c>
      <c r="F18" s="46">
        <v>3.96</v>
      </c>
      <c r="G18" s="29">
        <v>0.66</v>
      </c>
      <c r="H18" s="46">
        <v>0.66</v>
      </c>
      <c r="I18" s="29">
        <v>26.34</v>
      </c>
      <c r="J18" s="46">
        <v>26.34</v>
      </c>
      <c r="K18" s="29">
        <v>127.14</v>
      </c>
      <c r="L18" s="46">
        <v>127.14</v>
      </c>
      <c r="M18" s="102">
        <v>0.24</v>
      </c>
      <c r="N18" s="73">
        <v>0.24</v>
      </c>
      <c r="O18" s="71"/>
      <c r="P18" s="71"/>
      <c r="Q18" s="71"/>
      <c r="R18" s="71"/>
      <c r="S18" s="64"/>
      <c r="T18" s="72"/>
      <c r="U18" s="71"/>
      <c r="V18" s="71"/>
      <c r="W18" s="71"/>
      <c r="X18" s="71"/>
    </row>
    <row r="19" spans="1:24">
      <c r="A19" s="24"/>
      <c r="B19" s="31" t="s">
        <v>22</v>
      </c>
      <c r="C19" s="32">
        <v>60</v>
      </c>
      <c r="D19" s="33">
        <v>90</v>
      </c>
      <c r="E19" s="29">
        <v>4.62</v>
      </c>
      <c r="F19" s="46">
        <v>6.93</v>
      </c>
      <c r="G19" s="29">
        <v>0.48</v>
      </c>
      <c r="H19" s="46">
        <v>0.72</v>
      </c>
      <c r="I19" s="29">
        <v>29.7</v>
      </c>
      <c r="J19" s="46">
        <v>44.55</v>
      </c>
      <c r="K19" s="29">
        <v>141.6</v>
      </c>
      <c r="L19" s="46">
        <v>212.4</v>
      </c>
      <c r="M19" s="102">
        <v>0.1</v>
      </c>
      <c r="N19" s="73">
        <v>0.2</v>
      </c>
      <c r="O19" s="71"/>
      <c r="P19" s="71"/>
      <c r="Q19" s="71"/>
      <c r="R19" s="71"/>
      <c r="S19" s="64"/>
      <c r="T19" s="72"/>
      <c r="U19" s="71"/>
      <c r="V19" s="71"/>
      <c r="W19" s="71"/>
      <c r="X19" s="71"/>
    </row>
    <row r="20" spans="1:24">
      <c r="A20" s="24"/>
      <c r="B20" s="31" t="s">
        <v>174</v>
      </c>
      <c r="C20" s="32">
        <v>150</v>
      </c>
      <c r="D20" s="33">
        <v>150</v>
      </c>
      <c r="E20" s="29">
        <v>4.35</v>
      </c>
      <c r="F20" s="46">
        <v>4.35</v>
      </c>
      <c r="G20" s="29">
        <v>5.25</v>
      </c>
      <c r="H20" s="46">
        <v>5.25</v>
      </c>
      <c r="I20" s="29">
        <v>17</v>
      </c>
      <c r="J20" s="46">
        <v>17</v>
      </c>
      <c r="K20" s="29">
        <v>132</v>
      </c>
      <c r="L20" s="46">
        <v>132</v>
      </c>
      <c r="M20" s="102">
        <v>0</v>
      </c>
      <c r="N20" s="73">
        <v>0</v>
      </c>
      <c r="O20" s="71"/>
      <c r="P20" s="71"/>
      <c r="Q20" s="71"/>
      <c r="R20" s="71"/>
      <c r="S20" s="64"/>
      <c r="T20" s="72"/>
      <c r="U20" s="71"/>
      <c r="V20" s="71"/>
      <c r="W20" s="71"/>
      <c r="X20" s="71"/>
    </row>
    <row r="21" spans="1:24">
      <c r="A21" s="24"/>
      <c r="B21" s="31"/>
      <c r="C21" s="32"/>
      <c r="D21" s="33"/>
      <c r="E21" s="29"/>
      <c r="F21" s="46"/>
      <c r="G21" s="29"/>
      <c r="H21" s="46"/>
      <c r="I21" s="29"/>
      <c r="J21" s="46"/>
      <c r="K21" s="29"/>
      <c r="L21" s="46"/>
      <c r="M21" s="102"/>
      <c r="N21" s="73"/>
      <c r="O21" s="71"/>
      <c r="P21" s="71"/>
      <c r="Q21" s="71"/>
      <c r="R21" s="71"/>
      <c r="S21" s="64"/>
      <c r="T21" s="72"/>
      <c r="U21" s="71"/>
      <c r="V21" s="71"/>
      <c r="W21" s="71"/>
      <c r="X21" s="71"/>
    </row>
    <row r="22" spans="1:24">
      <c r="A22" s="24"/>
      <c r="B22" s="40" t="s">
        <v>38</v>
      </c>
      <c r="C22" s="8">
        <v>1090</v>
      </c>
      <c r="D22" s="59">
        <v>1150</v>
      </c>
      <c r="E22" s="60">
        <v>34.22</v>
      </c>
      <c r="F22" s="95">
        <v>38.15</v>
      </c>
      <c r="G22" s="60">
        <v>34.31</v>
      </c>
      <c r="H22" s="95">
        <v>37.47</v>
      </c>
      <c r="I22" s="60">
        <v>149.1</v>
      </c>
      <c r="J22" s="95">
        <v>172.65</v>
      </c>
      <c r="K22" s="60">
        <v>1040.68</v>
      </c>
      <c r="L22" s="95">
        <v>1028.87</v>
      </c>
      <c r="M22" s="108">
        <v>61.33</v>
      </c>
      <c r="N22" s="95">
        <v>65.03</v>
      </c>
      <c r="O22" s="71"/>
      <c r="P22" s="71"/>
      <c r="Q22" s="71"/>
      <c r="R22" s="71"/>
      <c r="S22" s="64"/>
      <c r="T22" s="72"/>
      <c r="U22" s="71"/>
      <c r="V22" s="71"/>
      <c r="W22" s="71"/>
      <c r="X22" s="71"/>
    </row>
    <row r="23" spans="1:24">
      <c r="A23" s="62"/>
      <c r="B23" s="40" t="s">
        <v>39</v>
      </c>
      <c r="C23" s="8">
        <v>1590</v>
      </c>
      <c r="D23" s="63">
        <v>1700</v>
      </c>
      <c r="E23" s="60">
        <v>55.58</v>
      </c>
      <c r="F23" s="95">
        <v>61.01</v>
      </c>
      <c r="G23" s="60">
        <v>54.48</v>
      </c>
      <c r="H23" s="95">
        <v>59.99</v>
      </c>
      <c r="I23" s="60">
        <v>242.3</v>
      </c>
      <c r="J23" s="95">
        <v>273.6</v>
      </c>
      <c r="K23" s="60">
        <v>1684.5</v>
      </c>
      <c r="L23" s="95">
        <v>1732.69</v>
      </c>
      <c r="M23" s="108">
        <v>64.45</v>
      </c>
      <c r="N23" s="95">
        <v>7.1</v>
      </c>
      <c r="O23" s="71"/>
      <c r="P23" s="71"/>
      <c r="Q23" s="71"/>
      <c r="R23" s="71"/>
      <c r="S23" s="64"/>
      <c r="T23" s="72"/>
      <c r="U23" s="71"/>
      <c r="V23" s="71"/>
      <c r="W23" s="71"/>
      <c r="X23" s="71"/>
    </row>
    <row r="24" spans="1:20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N24" s="109"/>
      <c r="T24" s="71"/>
    </row>
    <row r="25" spans="1:20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N25" s="109"/>
      <c r="T25" s="71"/>
    </row>
    <row r="26" spans="1:20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N26" s="110"/>
      <c r="T26" s="112"/>
    </row>
    <row r="27" spans="1:20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N27" s="64"/>
      <c r="T27" s="64"/>
    </row>
    <row r="28" spans="1:20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T28" s="64"/>
    </row>
    <row r="29" spans="1:12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>
      <c r="A32" s="65"/>
      <c r="B32" s="65"/>
      <c r="C32" s="65"/>
      <c r="D32" s="97"/>
      <c r="E32" s="97"/>
      <c r="F32" s="97"/>
      <c r="G32" s="97"/>
      <c r="H32" s="97"/>
      <c r="I32" s="97"/>
      <c r="J32" s="97"/>
      <c r="K32" s="97"/>
      <c r="L32" s="97"/>
    </row>
    <row r="33" spans="1:13">
      <c r="A33" s="64"/>
      <c r="B33" s="64"/>
      <c r="C33" s="72"/>
      <c r="D33" s="96"/>
      <c r="E33" s="96"/>
      <c r="F33" s="96"/>
      <c r="G33" s="96"/>
      <c r="H33" s="96"/>
      <c r="I33" s="96"/>
      <c r="J33" s="96"/>
      <c r="K33" s="96"/>
      <c r="L33" s="96"/>
      <c r="M33" s="64"/>
    </row>
    <row r="34" spans="1:13">
      <c r="A34" s="64"/>
      <c r="B34" s="64"/>
      <c r="C34" s="72"/>
      <c r="D34" s="96"/>
      <c r="E34" s="96"/>
      <c r="F34" s="96"/>
      <c r="G34" s="96"/>
      <c r="H34" s="96"/>
      <c r="I34" s="96"/>
      <c r="J34" s="96"/>
      <c r="K34" s="96"/>
      <c r="L34" s="96"/>
      <c r="M34" s="64"/>
    </row>
    <row r="35" spans="1:13">
      <c r="A35" s="64"/>
      <c r="B35" s="64"/>
      <c r="C35" s="72"/>
      <c r="D35" s="96"/>
      <c r="E35" s="96"/>
      <c r="F35" s="96"/>
      <c r="G35" s="96"/>
      <c r="H35" s="96"/>
      <c r="I35" s="96"/>
      <c r="J35" s="96"/>
      <c r="K35" s="96"/>
      <c r="L35" s="96"/>
      <c r="M35" s="64"/>
    </row>
    <row r="36" spans="1:13">
      <c r="A36" s="64"/>
      <c r="B36" s="64"/>
      <c r="C36" s="72"/>
      <c r="D36" s="96"/>
      <c r="E36" s="96"/>
      <c r="F36" s="96"/>
      <c r="G36" s="96"/>
      <c r="H36" s="96"/>
      <c r="I36" s="96"/>
      <c r="J36" s="96"/>
      <c r="K36" s="96"/>
      <c r="L36" s="96"/>
      <c r="M36" s="64"/>
    </row>
    <row r="37" spans="1:12">
      <c r="A37" s="64"/>
      <c r="B37" s="64"/>
      <c r="C37" s="72"/>
      <c r="D37" s="64"/>
      <c r="I37" s="111"/>
      <c r="J37" s="111"/>
      <c r="K37" s="111"/>
      <c r="L37" s="111"/>
    </row>
    <row r="38" spans="1:4">
      <c r="A38" s="64"/>
      <c r="B38" s="64"/>
      <c r="C38" s="72"/>
      <c r="D38" s="64"/>
    </row>
    <row r="39" spans="1:4">
      <c r="A39" s="64"/>
      <c r="B39" s="64"/>
      <c r="C39" s="72"/>
      <c r="D39" s="64"/>
    </row>
    <row r="40" spans="1:4">
      <c r="A40" s="64"/>
      <c r="B40" s="64"/>
      <c r="C40" s="72"/>
      <c r="D40" s="64"/>
    </row>
    <row r="41" spans="1:4">
      <c r="A41" s="64"/>
      <c r="B41" s="64"/>
      <c r="C41" s="72"/>
      <c r="D41" s="64"/>
    </row>
    <row r="42" spans="1:4">
      <c r="A42" s="64"/>
      <c r="B42" s="64"/>
      <c r="C42" s="72"/>
      <c r="D42" s="64"/>
    </row>
    <row r="43" spans="1:4">
      <c r="A43" s="64"/>
      <c r="B43" s="64"/>
      <c r="C43" s="72"/>
      <c r="D43" s="64"/>
    </row>
    <row r="44" spans="1:4">
      <c r="A44" s="64"/>
      <c r="B44" s="64"/>
      <c r="C44" s="72"/>
      <c r="D44" s="64"/>
    </row>
    <row r="45" spans="1:4">
      <c r="A45" s="64"/>
      <c r="B45" s="64"/>
      <c r="C45" s="72"/>
      <c r="D45" s="64"/>
    </row>
    <row r="46" spans="1:4">
      <c r="A46" s="64"/>
      <c r="B46" s="64"/>
      <c r="C46" s="72"/>
      <c r="D46" s="64"/>
    </row>
    <row r="47" spans="1:4">
      <c r="A47" s="64"/>
      <c r="B47" s="64"/>
      <c r="C47" s="72"/>
      <c r="D47" s="64"/>
    </row>
    <row r="48" spans="1:4">
      <c r="A48" s="64"/>
      <c r="B48" s="64"/>
      <c r="C48" s="72"/>
      <c r="D48" s="64"/>
    </row>
    <row r="49" spans="1:4">
      <c r="A49" s="64"/>
      <c r="B49" s="64"/>
      <c r="C49" s="72"/>
      <c r="D49" s="64"/>
    </row>
    <row r="50" spans="1:4">
      <c r="A50" s="64"/>
      <c r="B50" s="64"/>
      <c r="C50" s="72"/>
      <c r="D50" s="64"/>
    </row>
    <row r="51" spans="1:4">
      <c r="A51" s="64"/>
      <c r="B51" s="64"/>
      <c r="C51" s="72"/>
      <c r="D51" s="64"/>
    </row>
    <row r="52" spans="1:4">
      <c r="A52" s="64"/>
      <c r="B52" s="64"/>
      <c r="C52" s="72"/>
      <c r="D52" s="64"/>
    </row>
    <row r="53" spans="1:4">
      <c r="A53" s="64"/>
      <c r="B53" s="64"/>
      <c r="C53" s="72"/>
      <c r="D53" s="64"/>
    </row>
    <row r="54" spans="1:4">
      <c r="A54" s="64"/>
      <c r="B54" s="64"/>
      <c r="C54" s="72"/>
      <c r="D54" s="64"/>
    </row>
    <row r="55" spans="1:4">
      <c r="A55" s="64"/>
      <c r="B55" s="64"/>
      <c r="C55" s="72"/>
      <c r="D55" s="64"/>
    </row>
    <row r="56" spans="1:4">
      <c r="A56" s="64"/>
      <c r="B56" s="64"/>
      <c r="C56" s="72"/>
      <c r="D56" s="64"/>
    </row>
    <row r="57" spans="1:4">
      <c r="A57" s="64"/>
      <c r="B57" s="64"/>
      <c r="C57" s="72"/>
      <c r="D57" s="64"/>
    </row>
    <row r="58" spans="1:4">
      <c r="A58" s="64"/>
      <c r="B58" s="64"/>
      <c r="C58" s="72"/>
      <c r="D58" s="64"/>
    </row>
    <row r="59" spans="1:3">
      <c r="A59" s="64"/>
      <c r="B59" s="64"/>
      <c r="C59" s="64"/>
    </row>
    <row r="60" spans="1:3">
      <c r="A60" s="64"/>
      <c r="B60" s="64"/>
      <c r="C60" s="64"/>
    </row>
    <row r="61" spans="1:3">
      <c r="A61" s="64"/>
      <c r="B61" s="64"/>
      <c r="C61" s="64"/>
    </row>
    <row r="62" spans="1:3">
      <c r="A62" s="64"/>
      <c r="B62" s="64"/>
      <c r="C62" s="64"/>
    </row>
    <row r="63" spans="1:3">
      <c r="A63" s="64"/>
      <c r="B63" s="64"/>
      <c r="C63" s="64"/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M20" sqref="M20"/>
    </sheetView>
  </sheetViews>
  <sheetFormatPr defaultColWidth="9" defaultRowHeight="14.4"/>
  <cols>
    <col min="2" max="2" width="30.5555555555556" customWidth="1"/>
  </cols>
  <sheetData>
    <row r="1" ht="15.6" spans="1:14">
      <c r="A1" s="1" t="s">
        <v>0</v>
      </c>
      <c r="B1" s="1"/>
      <c r="C1" s="1"/>
      <c r="D1" s="1"/>
      <c r="E1" t="s">
        <v>118</v>
      </c>
      <c r="M1" s="64"/>
      <c r="N1" s="64"/>
    </row>
    <row r="2" ht="15.6" spans="1:14">
      <c r="A2" s="2" t="s">
        <v>2</v>
      </c>
      <c r="B2" s="2"/>
      <c r="C2" s="2"/>
      <c r="D2" s="2"/>
      <c r="E2" s="3" t="s">
        <v>105</v>
      </c>
      <c r="F2" s="3"/>
      <c r="G2" s="3"/>
      <c r="H2" s="3"/>
      <c r="I2" s="2"/>
      <c r="J2" s="2"/>
      <c r="K2" s="2"/>
      <c r="L2" s="2"/>
      <c r="M2" s="65"/>
      <c r="N2" s="65"/>
    </row>
    <row r="3" spans="1:1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6" t="s">
        <v>9</v>
      </c>
      <c r="N3" s="67"/>
    </row>
    <row r="4" spans="1:1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8"/>
      <c r="N4" s="69"/>
    </row>
    <row r="5" ht="46.25" spans="1:1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</row>
    <row r="6" spans="1:14">
      <c r="A6" s="16" t="s">
        <v>119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70"/>
      <c r="M6" s="71"/>
      <c r="N6" s="72"/>
    </row>
    <row r="7" ht="18" customHeight="1" spans="1:14">
      <c r="A7" s="18" t="s">
        <v>175</v>
      </c>
      <c r="B7" s="19" t="s">
        <v>176</v>
      </c>
      <c r="C7" s="20">
        <v>200</v>
      </c>
      <c r="D7" s="21">
        <v>250</v>
      </c>
      <c r="E7" s="22">
        <v>29.02</v>
      </c>
      <c r="F7" s="23">
        <v>36.28</v>
      </c>
      <c r="G7" s="22">
        <v>42.12</v>
      </c>
      <c r="H7" s="23">
        <v>52.65</v>
      </c>
      <c r="I7" s="22">
        <v>25.92</v>
      </c>
      <c r="J7" s="23">
        <v>32.4</v>
      </c>
      <c r="K7" s="20">
        <v>604</v>
      </c>
      <c r="L7" s="23">
        <v>755</v>
      </c>
      <c r="M7" s="32">
        <v>0.99</v>
      </c>
      <c r="N7" s="34">
        <v>1.23</v>
      </c>
    </row>
    <row r="8" spans="1:14">
      <c r="A8" s="24"/>
      <c r="B8" s="25" t="s">
        <v>177</v>
      </c>
      <c r="C8" s="26">
        <v>50</v>
      </c>
      <c r="D8" s="27">
        <v>50</v>
      </c>
      <c r="E8" s="26">
        <v>3.96</v>
      </c>
      <c r="F8" s="28">
        <v>3.96</v>
      </c>
      <c r="G8" s="29">
        <v>4.68</v>
      </c>
      <c r="H8" s="30">
        <v>4.68</v>
      </c>
      <c r="I8" s="32">
        <v>30.53</v>
      </c>
      <c r="J8" s="30">
        <v>30.53</v>
      </c>
      <c r="K8" s="32">
        <v>330.15</v>
      </c>
      <c r="L8" s="30">
        <v>330.15</v>
      </c>
      <c r="M8" s="29">
        <v>0</v>
      </c>
      <c r="N8" s="34">
        <v>0</v>
      </c>
    </row>
    <row r="9" spans="1:14">
      <c r="A9" s="24" t="s">
        <v>178</v>
      </c>
      <c r="B9" s="31" t="s">
        <v>179</v>
      </c>
      <c r="C9" s="32">
        <v>200</v>
      </c>
      <c r="D9" s="33">
        <v>200</v>
      </c>
      <c r="E9" s="29">
        <f>C9*0.3/200</f>
        <v>0.3</v>
      </c>
      <c r="F9" s="34">
        <f>D9*0.3/200</f>
        <v>0.3</v>
      </c>
      <c r="G9" s="35">
        <f>C9*0/200</f>
        <v>0</v>
      </c>
      <c r="H9" s="34">
        <f>D9*0/200</f>
        <v>0</v>
      </c>
      <c r="I9" s="29">
        <f>C9*15.2/200</f>
        <v>15.2</v>
      </c>
      <c r="J9" s="34">
        <f>D9*15.2/200</f>
        <v>15.2</v>
      </c>
      <c r="K9" s="29">
        <v>60</v>
      </c>
      <c r="L9" s="34">
        <v>60</v>
      </c>
      <c r="M9" s="32">
        <v>2.9</v>
      </c>
      <c r="N9" s="73">
        <v>2.9</v>
      </c>
    </row>
    <row r="10" spans="1:14">
      <c r="A10" s="36" t="s">
        <v>96</v>
      </c>
      <c r="B10" s="37" t="s">
        <v>97</v>
      </c>
      <c r="C10" s="26">
        <v>50</v>
      </c>
      <c r="D10" s="27">
        <v>50</v>
      </c>
      <c r="E10" s="26">
        <v>5.04</v>
      </c>
      <c r="F10" s="38">
        <v>5.04</v>
      </c>
      <c r="G10" s="29">
        <v>6.59</v>
      </c>
      <c r="H10" s="34">
        <v>6.59</v>
      </c>
      <c r="I10" s="32">
        <v>14.56</v>
      </c>
      <c r="J10" s="30">
        <v>14.56</v>
      </c>
      <c r="K10" s="32">
        <v>138</v>
      </c>
      <c r="L10" s="30">
        <v>138</v>
      </c>
      <c r="M10" s="32">
        <v>0.07</v>
      </c>
      <c r="N10" s="30">
        <v>0.07</v>
      </c>
    </row>
    <row r="11" spans="1:14">
      <c r="A11" s="39"/>
      <c r="B11" s="40" t="s">
        <v>25</v>
      </c>
      <c r="C11" s="8">
        <f>SUM(C7:C10)</f>
        <v>500</v>
      </c>
      <c r="D11" s="41">
        <f>SUM(D7:D10)</f>
        <v>550</v>
      </c>
      <c r="E11" s="8">
        <v>38.32</v>
      </c>
      <c r="F11" s="41">
        <v>45.62</v>
      </c>
      <c r="G11" s="8">
        <v>53.39</v>
      </c>
      <c r="H11" s="41">
        <v>63.92</v>
      </c>
      <c r="I11" s="8">
        <v>86.21</v>
      </c>
      <c r="J11" s="41">
        <v>92.69</v>
      </c>
      <c r="K11" s="8">
        <v>1132.15</v>
      </c>
      <c r="L11" s="41">
        <v>1283.15</v>
      </c>
      <c r="M11" s="8">
        <v>3.96</v>
      </c>
      <c r="N11" s="41">
        <v>4.2</v>
      </c>
    </row>
    <row r="12" spans="1:14">
      <c r="A12" s="42" t="s">
        <v>26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4"/>
      <c r="M12" s="71"/>
      <c r="N12" s="72"/>
    </row>
    <row r="13" spans="1:14">
      <c r="A13" s="44"/>
      <c r="B13" s="25" t="s">
        <v>64</v>
      </c>
      <c r="C13" s="32">
        <v>60</v>
      </c>
      <c r="D13" s="45">
        <v>100</v>
      </c>
      <c r="E13" s="29">
        <f>C13*1.1/100</f>
        <v>0.66</v>
      </c>
      <c r="F13" s="46">
        <f>D13*1.1/100</f>
        <v>1.1</v>
      </c>
      <c r="G13" s="29">
        <f>C13*0.2/100</f>
        <v>0.12</v>
      </c>
      <c r="H13" s="46">
        <f>D13*0.2/100</f>
        <v>0.2</v>
      </c>
      <c r="I13" s="29">
        <f>C13*3.8/100</f>
        <v>2.28</v>
      </c>
      <c r="J13" s="46">
        <f>D13*3.8/100</f>
        <v>3.8</v>
      </c>
      <c r="K13" s="75">
        <f t="shared" ref="K13:L13" si="0">E13*4+G13*9+I13*4</f>
        <v>12.84</v>
      </c>
      <c r="L13" s="76">
        <f t="shared" si="0"/>
        <v>21.4</v>
      </c>
      <c r="M13" s="32">
        <v>8.2</v>
      </c>
      <c r="N13" s="73">
        <v>13.7</v>
      </c>
    </row>
    <row r="14" spans="1:14">
      <c r="A14" s="47" t="s">
        <v>180</v>
      </c>
      <c r="B14" s="19" t="s">
        <v>30</v>
      </c>
      <c r="C14" s="48">
        <v>200</v>
      </c>
      <c r="D14" s="49">
        <v>250</v>
      </c>
      <c r="E14" s="50">
        <v>4.71</v>
      </c>
      <c r="F14" s="51">
        <v>5.89</v>
      </c>
      <c r="G14" s="50">
        <v>3.72</v>
      </c>
      <c r="H14" s="51">
        <v>4.65</v>
      </c>
      <c r="I14" s="50">
        <v>15.98</v>
      </c>
      <c r="J14" s="51">
        <v>19.98</v>
      </c>
      <c r="K14" s="50">
        <v>118.16</v>
      </c>
      <c r="L14" s="51">
        <v>147.7</v>
      </c>
      <c r="M14" s="77">
        <v>9.2</v>
      </c>
      <c r="N14" s="78">
        <v>11.5</v>
      </c>
    </row>
    <row r="15" spans="1:14">
      <c r="A15" s="52" t="s">
        <v>181</v>
      </c>
      <c r="B15" s="37" t="s">
        <v>182</v>
      </c>
      <c r="C15" s="32">
        <v>150</v>
      </c>
      <c r="D15" s="30">
        <v>180</v>
      </c>
      <c r="E15" s="29">
        <v>3.05</v>
      </c>
      <c r="F15" s="34">
        <v>3.66</v>
      </c>
      <c r="G15" s="29">
        <v>4.17</v>
      </c>
      <c r="H15" s="34">
        <v>5</v>
      </c>
      <c r="I15" s="29">
        <v>24.08</v>
      </c>
      <c r="J15" s="34">
        <v>28.9</v>
      </c>
      <c r="K15" s="29">
        <f t="shared" ref="K15:L16" si="1">E15*4+G15*9+I15*4</f>
        <v>146.05</v>
      </c>
      <c r="L15" s="34">
        <f t="shared" si="1"/>
        <v>175.24</v>
      </c>
      <c r="M15" s="32">
        <v>13.36</v>
      </c>
      <c r="N15" s="73">
        <v>13.36</v>
      </c>
    </row>
    <row r="16" ht="16.5" customHeight="1" spans="1:14">
      <c r="A16" s="53" t="s">
        <v>183</v>
      </c>
      <c r="B16" s="54" t="s">
        <v>184</v>
      </c>
      <c r="C16" s="20">
        <v>100</v>
      </c>
      <c r="D16" s="55">
        <v>100</v>
      </c>
      <c r="E16" s="22">
        <f>C16*12.8/100</f>
        <v>12.8</v>
      </c>
      <c r="F16" s="23">
        <f>D16*12.8/100</f>
        <v>12.8</v>
      </c>
      <c r="G16" s="22">
        <f>C16*13.6/100</f>
        <v>13.6</v>
      </c>
      <c r="H16" s="23">
        <f>D16*13.6/100</f>
        <v>13.6</v>
      </c>
      <c r="I16" s="22">
        <f>C16*9.9/100</f>
        <v>9.9</v>
      </c>
      <c r="J16" s="23">
        <f>D16*9.9/100</f>
        <v>9.9</v>
      </c>
      <c r="K16" s="22">
        <v>213.2</v>
      </c>
      <c r="L16" s="23">
        <v>213.2</v>
      </c>
      <c r="M16" s="79">
        <v>0.6</v>
      </c>
      <c r="N16" s="80">
        <v>0.6</v>
      </c>
    </row>
    <row r="17" spans="1:14">
      <c r="A17" s="18"/>
      <c r="B17" s="56" t="s">
        <v>35</v>
      </c>
      <c r="C17" s="20">
        <v>200</v>
      </c>
      <c r="D17" s="55">
        <v>200</v>
      </c>
      <c r="E17" s="22">
        <v>1</v>
      </c>
      <c r="F17" s="23">
        <v>1</v>
      </c>
      <c r="G17" s="57">
        <v>0.2</v>
      </c>
      <c r="H17" s="23">
        <v>0.2</v>
      </c>
      <c r="I17" s="22">
        <v>20.2</v>
      </c>
      <c r="J17" s="23">
        <v>20.2</v>
      </c>
      <c r="K17" s="22">
        <v>92</v>
      </c>
      <c r="L17" s="23">
        <v>92</v>
      </c>
      <c r="M17" s="81">
        <v>30</v>
      </c>
      <c r="N17" s="82">
        <v>30</v>
      </c>
    </row>
    <row r="18" spans="1:14">
      <c r="A18" s="58"/>
      <c r="B18" s="31" t="s">
        <v>36</v>
      </c>
      <c r="C18" s="32">
        <v>40</v>
      </c>
      <c r="D18" s="33">
        <v>40</v>
      </c>
      <c r="E18" s="29">
        <f>C18*6.6/100</f>
        <v>2.64</v>
      </c>
      <c r="F18" s="34">
        <f>D18*6.6/100</f>
        <v>2.64</v>
      </c>
      <c r="G18" s="29">
        <f>C18*1.1/100</f>
        <v>0.44</v>
      </c>
      <c r="H18" s="34">
        <f>D18*1.1/100</f>
        <v>0.44</v>
      </c>
      <c r="I18" s="29">
        <f>C18*43.9/100</f>
        <v>17.56</v>
      </c>
      <c r="J18" s="34">
        <f>D18*43.9/100</f>
        <v>17.56</v>
      </c>
      <c r="K18" s="29">
        <f>E18*4+G18*9+I18*4</f>
        <v>84.76</v>
      </c>
      <c r="L18" s="34">
        <f>F18*4+H18*9+J18*4</f>
        <v>84.76</v>
      </c>
      <c r="M18" s="32">
        <v>0.12</v>
      </c>
      <c r="N18" s="73">
        <v>0.16</v>
      </c>
    </row>
    <row r="19" spans="1:14">
      <c r="A19" s="24"/>
      <c r="B19" s="31" t="s">
        <v>22</v>
      </c>
      <c r="C19" s="32">
        <v>30</v>
      </c>
      <c r="D19" s="33">
        <v>30</v>
      </c>
      <c r="E19" s="29">
        <f>C19*7.7/100</f>
        <v>2.31</v>
      </c>
      <c r="F19" s="34">
        <f>D19*7.7/100</f>
        <v>2.31</v>
      </c>
      <c r="G19" s="29">
        <f>C19*0.8/100</f>
        <v>0.24</v>
      </c>
      <c r="H19" s="34">
        <f>D19*0.8/100</f>
        <v>0.24</v>
      </c>
      <c r="I19" s="29">
        <f>C19*49.5/100</f>
        <v>14.85</v>
      </c>
      <c r="J19" s="34">
        <f>D19*49.5/100</f>
        <v>14.85</v>
      </c>
      <c r="K19" s="29">
        <f>E19*4+G19*9+I19*4</f>
        <v>70.8</v>
      </c>
      <c r="L19" s="34">
        <f>F19*4+H19*9+J19*4</f>
        <v>70.8</v>
      </c>
      <c r="M19" s="32">
        <v>0.1</v>
      </c>
      <c r="N19" s="73">
        <v>0.12</v>
      </c>
    </row>
    <row r="20" spans="1:14">
      <c r="A20" s="24"/>
      <c r="B20" s="40" t="s">
        <v>38</v>
      </c>
      <c r="C20" s="8">
        <v>780</v>
      </c>
      <c r="D20" s="59">
        <v>900</v>
      </c>
      <c r="E20" s="60">
        <v>27.17</v>
      </c>
      <c r="F20" s="61">
        <v>29.4</v>
      </c>
      <c r="G20" s="60">
        <v>22.49</v>
      </c>
      <c r="H20" s="61">
        <v>24.33</v>
      </c>
      <c r="I20" s="60">
        <v>104.85</v>
      </c>
      <c r="J20" s="61">
        <v>115.19</v>
      </c>
      <c r="K20" s="60">
        <v>737.81</v>
      </c>
      <c r="L20" s="61">
        <v>805.1</v>
      </c>
      <c r="M20" s="60">
        <v>61.58</v>
      </c>
      <c r="N20" s="61">
        <v>69.5</v>
      </c>
    </row>
    <row r="21" spans="1:14">
      <c r="A21" s="62"/>
      <c r="B21" s="40" t="s">
        <v>39</v>
      </c>
      <c r="C21" s="8">
        <v>1280</v>
      </c>
      <c r="D21" s="63">
        <v>1450</v>
      </c>
      <c r="E21" s="60">
        <v>65.49</v>
      </c>
      <c r="F21" s="61">
        <v>75.02</v>
      </c>
      <c r="G21" s="60">
        <v>75.88</v>
      </c>
      <c r="H21" s="61">
        <v>88.25</v>
      </c>
      <c r="I21" s="60">
        <v>191.06</v>
      </c>
      <c r="J21" s="61">
        <v>207.88</v>
      </c>
      <c r="K21" s="60">
        <v>1869.96</v>
      </c>
      <c r="L21" s="61">
        <v>2088.25</v>
      </c>
      <c r="M21" s="60">
        <v>65.54</v>
      </c>
      <c r="N21" s="61">
        <v>73.7</v>
      </c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3:A5"/>
    <mergeCell ref="B3:B5"/>
    <mergeCell ref="C3:D4"/>
    <mergeCell ref="K3:L4"/>
    <mergeCell ref="M3:N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5"/>
  <sheetViews>
    <sheetView topLeftCell="A4" workbookViewId="0">
      <selection activeCell="N25" sqref="N25"/>
    </sheetView>
  </sheetViews>
  <sheetFormatPr defaultColWidth="9.11111111111111" defaultRowHeight="14.4"/>
  <cols>
    <col min="1" max="1" width="10.5555555555556" customWidth="1"/>
    <col min="2" max="2" width="37" customWidth="1"/>
    <col min="3" max="3" width="7.33333333333333" customWidth="1"/>
    <col min="4" max="4" width="9" customWidth="1"/>
    <col min="5" max="5" width="6.66666666666667" customWidth="1"/>
    <col min="6" max="6" width="6.88888888888889" customWidth="1"/>
    <col min="7" max="7" width="6.44444444444444" customWidth="1"/>
    <col min="8" max="8" width="6.55555555555556" customWidth="1"/>
    <col min="9" max="9" width="7.55555555555556" customWidth="1"/>
    <col min="10" max="10" width="7.44444444444444" customWidth="1"/>
    <col min="11" max="11" width="9.66666666666667" customWidth="1"/>
    <col min="12" max="12" width="9.44444444444444" customWidth="1"/>
    <col min="13" max="13" width="9" customWidth="1"/>
    <col min="14" max="14" width="7.33333333333333" customWidth="1"/>
    <col min="19" max="19" width="19.6666666666667" customWidth="1"/>
    <col min="20" max="20" width="7.66666666666667" customWidth="1"/>
    <col min="22" max="22" width="7.66666666666667" customWidth="1"/>
  </cols>
  <sheetData>
    <row r="1" ht="15.6" spans="1:24">
      <c r="A1" s="1" t="s">
        <v>0</v>
      </c>
      <c r="B1" s="1"/>
      <c r="C1" s="1"/>
      <c r="D1" s="1"/>
      <c r="E1" t="s">
        <v>1</v>
      </c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ht="15.6" spans="1:24">
      <c r="A2" s="2" t="s">
        <v>2</v>
      </c>
      <c r="B2" s="2"/>
      <c r="C2" s="2"/>
      <c r="D2" s="2"/>
      <c r="E2" s="172" t="s">
        <v>3</v>
      </c>
      <c r="F2" s="172"/>
      <c r="G2" s="172" t="s">
        <v>40</v>
      </c>
      <c r="H2" s="172"/>
      <c r="I2" s="2"/>
      <c r="J2" s="2"/>
      <c r="K2" s="2"/>
      <c r="L2" s="2"/>
      <c r="M2" s="65"/>
      <c r="N2" s="65"/>
      <c r="O2" s="64"/>
      <c r="P2" s="64"/>
      <c r="Q2" s="64"/>
      <c r="R2" s="64"/>
      <c r="S2" s="65"/>
      <c r="T2" s="65"/>
      <c r="U2" s="64"/>
      <c r="V2" s="64"/>
      <c r="W2" s="64"/>
      <c r="X2" s="64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6" t="s">
        <v>9</v>
      </c>
      <c r="N3" s="67"/>
      <c r="O3" s="71"/>
      <c r="P3" s="71"/>
      <c r="Q3" s="71"/>
      <c r="R3" s="71"/>
      <c r="S3" s="64"/>
      <c r="T3" s="72"/>
      <c r="U3" s="71"/>
      <c r="V3" s="71"/>
      <c r="W3" s="71"/>
      <c r="X3" s="71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8"/>
      <c r="N4" s="69"/>
      <c r="O4" s="71"/>
      <c r="P4" s="71"/>
      <c r="Q4" s="71"/>
      <c r="R4" s="71"/>
      <c r="S4" s="64"/>
      <c r="T4" s="72"/>
      <c r="U4" s="71"/>
      <c r="V4" s="71"/>
      <c r="W4" s="71"/>
      <c r="X4" s="71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71"/>
      <c r="P5" s="71"/>
      <c r="Q5" s="71"/>
      <c r="R5" s="71"/>
      <c r="S5" s="64"/>
      <c r="T5" s="72"/>
      <c r="U5" s="71"/>
      <c r="V5" s="71"/>
      <c r="W5" s="71"/>
      <c r="X5" s="71"/>
    </row>
    <row r="6" spans="1:2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70"/>
      <c r="M6" s="64"/>
      <c r="N6" s="72"/>
      <c r="O6" s="71"/>
      <c r="P6" s="71"/>
      <c r="Q6" s="71"/>
      <c r="R6" s="71"/>
      <c r="S6" s="64"/>
      <c r="T6" s="72"/>
      <c r="U6" s="71"/>
      <c r="V6" s="71"/>
      <c r="W6" s="71"/>
      <c r="X6" s="71"/>
    </row>
    <row r="7" spans="1:24">
      <c r="A7" s="93" t="s">
        <v>41</v>
      </c>
      <c r="B7" s="94" t="s">
        <v>42</v>
      </c>
      <c r="C7" s="32">
        <v>200</v>
      </c>
      <c r="D7" s="84">
        <v>250</v>
      </c>
      <c r="E7" s="29">
        <v>7</v>
      </c>
      <c r="F7" s="46">
        <v>8.75</v>
      </c>
      <c r="G7" s="29">
        <v>9.2</v>
      </c>
      <c r="H7" s="46">
        <v>11.5</v>
      </c>
      <c r="I7" s="32">
        <v>33.4</v>
      </c>
      <c r="J7" s="46">
        <v>41.75</v>
      </c>
      <c r="K7" s="32">
        <v>240</v>
      </c>
      <c r="L7" s="46">
        <v>300</v>
      </c>
      <c r="M7" s="143">
        <v>1.28</v>
      </c>
      <c r="N7" s="73">
        <v>1.6</v>
      </c>
      <c r="O7" s="71"/>
      <c r="P7" s="71"/>
      <c r="Q7" s="71"/>
      <c r="R7" s="71"/>
      <c r="S7" s="64"/>
      <c r="T7" s="72"/>
      <c r="U7" s="71"/>
      <c r="V7" s="71"/>
      <c r="W7" s="71"/>
      <c r="X7" s="71"/>
    </row>
    <row r="8" spans="1:24">
      <c r="A8" s="36" t="s">
        <v>43</v>
      </c>
      <c r="B8" s="37" t="s">
        <v>44</v>
      </c>
      <c r="C8" s="26">
        <v>10</v>
      </c>
      <c r="D8" s="27">
        <v>10</v>
      </c>
      <c r="E8" s="26">
        <v>0.08</v>
      </c>
      <c r="F8" s="26">
        <v>0.08</v>
      </c>
      <c r="G8" s="29">
        <v>7.25</v>
      </c>
      <c r="H8" s="29">
        <v>7.25</v>
      </c>
      <c r="I8" s="32">
        <v>0.13</v>
      </c>
      <c r="J8" s="32">
        <v>0.13</v>
      </c>
      <c r="K8" s="32">
        <v>66</v>
      </c>
      <c r="L8" s="32">
        <v>66</v>
      </c>
      <c r="M8" s="143">
        <v>0</v>
      </c>
      <c r="N8" s="30">
        <v>0</v>
      </c>
      <c r="O8" s="71"/>
      <c r="P8" s="71"/>
      <c r="Q8" s="71"/>
      <c r="R8" s="71"/>
      <c r="S8" s="64"/>
      <c r="T8" s="72"/>
      <c r="U8" s="71"/>
      <c r="V8" s="71"/>
      <c r="W8" s="71"/>
      <c r="X8" s="71"/>
    </row>
    <row r="9" spans="1:24">
      <c r="A9" s="24" t="s">
        <v>45</v>
      </c>
      <c r="B9" s="31" t="s">
        <v>46</v>
      </c>
      <c r="C9" s="32">
        <v>200</v>
      </c>
      <c r="D9" s="33">
        <v>200</v>
      </c>
      <c r="E9" s="29">
        <v>3.77</v>
      </c>
      <c r="F9" s="46">
        <v>3.77</v>
      </c>
      <c r="G9" s="35">
        <v>3.9</v>
      </c>
      <c r="H9" s="46">
        <v>3.9</v>
      </c>
      <c r="I9" s="29">
        <v>25.78</v>
      </c>
      <c r="J9" s="46">
        <v>25.78</v>
      </c>
      <c r="K9" s="29">
        <v>149</v>
      </c>
      <c r="L9" s="46">
        <v>149</v>
      </c>
      <c r="M9" s="143">
        <v>1.3</v>
      </c>
      <c r="N9" s="73">
        <v>1.3</v>
      </c>
      <c r="O9" s="71"/>
      <c r="P9" s="71"/>
      <c r="Q9" s="71"/>
      <c r="R9" s="71"/>
      <c r="S9" s="64"/>
      <c r="T9" s="72"/>
      <c r="U9" s="71"/>
      <c r="V9" s="71"/>
      <c r="W9" s="71"/>
      <c r="X9" s="71"/>
    </row>
    <row r="10" customFormat="1" spans="1:24">
      <c r="A10" s="36"/>
      <c r="B10" s="31" t="s">
        <v>22</v>
      </c>
      <c r="C10" s="32">
        <v>100</v>
      </c>
      <c r="D10" s="33">
        <v>100</v>
      </c>
      <c r="E10" s="29">
        <v>12.83</v>
      </c>
      <c r="F10" s="46">
        <v>12.83</v>
      </c>
      <c r="G10" s="29">
        <v>1.33</v>
      </c>
      <c r="H10" s="46">
        <v>1.33</v>
      </c>
      <c r="I10" s="29">
        <v>82.5</v>
      </c>
      <c r="J10" s="46">
        <v>82.5</v>
      </c>
      <c r="K10" s="29">
        <v>393.33</v>
      </c>
      <c r="L10" s="46">
        <v>393.33</v>
      </c>
      <c r="M10" s="161">
        <v>0.17</v>
      </c>
      <c r="N10" s="73">
        <v>0.17</v>
      </c>
      <c r="O10" s="71"/>
      <c r="P10" s="71"/>
      <c r="Q10" s="71"/>
      <c r="R10" s="71"/>
      <c r="S10" s="64"/>
      <c r="T10" s="72"/>
      <c r="U10" s="71"/>
      <c r="V10" s="71"/>
      <c r="W10" s="71"/>
      <c r="X10" s="71"/>
    </row>
    <row r="11" spans="1:24">
      <c r="A11" s="39"/>
      <c r="B11" s="40" t="s">
        <v>25</v>
      </c>
      <c r="C11" s="8">
        <f>SUM(C7:C10)</f>
        <v>510</v>
      </c>
      <c r="D11" s="8">
        <f t="shared" ref="D11:N11" si="0">SUM(D7:D10)</f>
        <v>560</v>
      </c>
      <c r="E11" s="8">
        <f t="shared" si="0"/>
        <v>23.68</v>
      </c>
      <c r="F11" s="8">
        <f t="shared" si="0"/>
        <v>25.43</v>
      </c>
      <c r="G11" s="8">
        <f t="shared" si="0"/>
        <v>21.68</v>
      </c>
      <c r="H11" s="8">
        <f t="shared" si="0"/>
        <v>23.98</v>
      </c>
      <c r="I11" s="8">
        <f t="shared" si="0"/>
        <v>141.81</v>
      </c>
      <c r="J11" s="8">
        <f t="shared" si="0"/>
        <v>150.16</v>
      </c>
      <c r="K11" s="8">
        <f t="shared" si="0"/>
        <v>848.33</v>
      </c>
      <c r="L11" s="8">
        <f t="shared" si="0"/>
        <v>908.33</v>
      </c>
      <c r="M11" s="8">
        <f t="shared" si="0"/>
        <v>2.75</v>
      </c>
      <c r="N11" s="8">
        <v>3.1</v>
      </c>
      <c r="O11" s="71"/>
      <c r="P11" s="71"/>
      <c r="Q11" s="71"/>
      <c r="R11" s="71"/>
      <c r="S11" s="64"/>
      <c r="T11" s="72"/>
      <c r="U11" s="71"/>
      <c r="V11" s="71"/>
      <c r="W11" s="71"/>
      <c r="X11" s="71"/>
    </row>
    <row r="12" spans="1:24">
      <c r="A12" s="42" t="s">
        <v>26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4"/>
      <c r="M12" s="64"/>
      <c r="N12" s="72"/>
      <c r="O12" s="71"/>
      <c r="P12" s="71"/>
      <c r="Q12" s="71"/>
      <c r="R12" s="71"/>
      <c r="S12" s="64"/>
      <c r="T12" s="72"/>
      <c r="U12" s="71"/>
      <c r="V12" s="71"/>
      <c r="W12" s="71"/>
      <c r="X12" s="71"/>
    </row>
    <row r="13" spans="1:24">
      <c r="A13" s="93" t="s">
        <v>47</v>
      </c>
      <c r="B13" s="89" t="s">
        <v>48</v>
      </c>
      <c r="C13" s="32">
        <v>100</v>
      </c>
      <c r="D13" s="45">
        <v>100</v>
      </c>
      <c r="E13" s="29">
        <v>1.22</v>
      </c>
      <c r="F13" s="46">
        <v>1.22</v>
      </c>
      <c r="G13" s="29">
        <v>5.1</v>
      </c>
      <c r="H13" s="46">
        <v>5.1</v>
      </c>
      <c r="I13" s="32">
        <v>11.17</v>
      </c>
      <c r="J13" s="46">
        <v>11.17</v>
      </c>
      <c r="K13" s="29">
        <v>90.1</v>
      </c>
      <c r="L13" s="46">
        <v>90.1</v>
      </c>
      <c r="M13" s="161">
        <v>16.87</v>
      </c>
      <c r="N13" s="73">
        <v>16.87</v>
      </c>
      <c r="O13" s="71"/>
      <c r="P13" s="71"/>
      <c r="Q13" s="71"/>
      <c r="R13" s="71"/>
      <c r="S13" s="64"/>
      <c r="T13" s="72"/>
      <c r="U13" s="71"/>
      <c r="V13" s="71"/>
      <c r="W13" s="71"/>
      <c r="X13" s="71"/>
    </row>
    <row r="14" spans="1:24">
      <c r="A14" s="88" t="s">
        <v>49</v>
      </c>
      <c r="B14" s="89" t="s">
        <v>50</v>
      </c>
      <c r="C14" s="92">
        <v>200</v>
      </c>
      <c r="D14" s="45">
        <v>250</v>
      </c>
      <c r="E14" s="29">
        <v>4.93</v>
      </c>
      <c r="F14" s="46">
        <v>7.77</v>
      </c>
      <c r="G14" s="29">
        <v>3.02</v>
      </c>
      <c r="H14" s="46">
        <v>3.78</v>
      </c>
      <c r="I14" s="29">
        <v>10.6</v>
      </c>
      <c r="J14" s="46">
        <v>13.25</v>
      </c>
      <c r="K14" s="29">
        <v>104</v>
      </c>
      <c r="L14" s="46">
        <v>130</v>
      </c>
      <c r="M14" s="161">
        <v>12.8</v>
      </c>
      <c r="N14" s="73">
        <v>16</v>
      </c>
      <c r="O14" s="71"/>
      <c r="P14" s="71"/>
      <c r="Q14" s="71"/>
      <c r="R14" s="71"/>
      <c r="S14" s="64"/>
      <c r="T14" s="72"/>
      <c r="U14" s="71"/>
      <c r="V14" s="71"/>
      <c r="W14" s="71"/>
      <c r="X14" s="71"/>
    </row>
    <row r="15" spans="1:24">
      <c r="A15" s="167" t="s">
        <v>51</v>
      </c>
      <c r="B15" s="166" t="s">
        <v>52</v>
      </c>
      <c r="C15" s="32">
        <v>100</v>
      </c>
      <c r="D15" s="33">
        <v>100</v>
      </c>
      <c r="E15" s="29">
        <v>29.5</v>
      </c>
      <c r="F15" s="46">
        <v>29.5</v>
      </c>
      <c r="G15" s="32">
        <v>15.25</v>
      </c>
      <c r="H15" s="46">
        <v>15.25</v>
      </c>
      <c r="I15" s="29">
        <v>0.13</v>
      </c>
      <c r="J15" s="46">
        <v>0.13</v>
      </c>
      <c r="K15" s="29">
        <v>256</v>
      </c>
      <c r="L15" s="46">
        <v>256</v>
      </c>
      <c r="M15" s="161">
        <v>0</v>
      </c>
      <c r="N15" s="73">
        <v>0</v>
      </c>
      <c r="O15" s="71"/>
      <c r="P15" s="71"/>
      <c r="Q15" s="71"/>
      <c r="R15" s="71"/>
      <c r="S15" s="64"/>
      <c r="T15" s="72"/>
      <c r="U15" s="71"/>
      <c r="V15" s="71"/>
      <c r="W15" s="71"/>
      <c r="X15" s="71"/>
    </row>
    <row r="16" spans="1:24">
      <c r="A16" s="149" t="s">
        <v>53</v>
      </c>
      <c r="B16" s="150" t="s">
        <v>54</v>
      </c>
      <c r="C16" s="151">
        <v>150</v>
      </c>
      <c r="D16" s="152">
        <v>180</v>
      </c>
      <c r="E16" s="153">
        <v>2.53</v>
      </c>
      <c r="F16" s="46">
        <v>3.04</v>
      </c>
      <c r="G16" s="153">
        <v>5.64</v>
      </c>
      <c r="H16" s="46">
        <v>6.77</v>
      </c>
      <c r="I16" s="153">
        <v>15.93</v>
      </c>
      <c r="J16" s="46">
        <v>19.12</v>
      </c>
      <c r="K16" s="153">
        <v>127</v>
      </c>
      <c r="L16" s="46">
        <v>152.4</v>
      </c>
      <c r="M16" s="161">
        <v>34.6</v>
      </c>
      <c r="N16" s="73">
        <v>41.52</v>
      </c>
      <c r="O16" s="71"/>
      <c r="P16" s="71"/>
      <c r="Q16" s="71"/>
      <c r="R16" s="71"/>
      <c r="S16" s="64"/>
      <c r="T16" s="72"/>
      <c r="U16" s="71"/>
      <c r="V16" s="71"/>
      <c r="W16" s="71"/>
      <c r="X16" s="71"/>
    </row>
    <row r="17" spans="1:24">
      <c r="A17" s="58" t="s">
        <v>55</v>
      </c>
      <c r="B17" s="31" t="s">
        <v>56</v>
      </c>
      <c r="C17" s="32">
        <v>200</v>
      </c>
      <c r="D17" s="33">
        <v>200</v>
      </c>
      <c r="E17" s="29">
        <v>0.55</v>
      </c>
      <c r="F17" s="46">
        <v>0.55</v>
      </c>
      <c r="G17" s="35">
        <v>0</v>
      </c>
      <c r="H17" s="46">
        <v>0</v>
      </c>
      <c r="I17" s="29">
        <v>31.11</v>
      </c>
      <c r="J17" s="46">
        <v>31.11</v>
      </c>
      <c r="K17" s="29">
        <v>125.55</v>
      </c>
      <c r="L17" s="46">
        <v>125.55</v>
      </c>
      <c r="M17" s="161">
        <v>0.5</v>
      </c>
      <c r="N17" s="73">
        <v>0.5</v>
      </c>
      <c r="O17" s="71"/>
      <c r="P17" s="71"/>
      <c r="Q17" s="71"/>
      <c r="R17" s="71"/>
      <c r="S17" s="64"/>
      <c r="T17" s="72"/>
      <c r="U17" s="71"/>
      <c r="V17" s="71"/>
      <c r="W17" s="71"/>
      <c r="X17" s="71"/>
    </row>
    <row r="18" spans="1:24">
      <c r="A18" s="24"/>
      <c r="B18" s="31" t="s">
        <v>36</v>
      </c>
      <c r="C18" s="32">
        <v>30</v>
      </c>
      <c r="D18" s="33">
        <v>40</v>
      </c>
      <c r="E18" s="29">
        <f>C18*6.6/100</f>
        <v>1.98</v>
      </c>
      <c r="F18" s="46">
        <f>D18*6.6/100</f>
        <v>2.64</v>
      </c>
      <c r="G18" s="29">
        <f>C18*1.1/100</f>
        <v>0.33</v>
      </c>
      <c r="H18" s="46">
        <f>D18*1.1/100</f>
        <v>0.44</v>
      </c>
      <c r="I18" s="29">
        <f>C18*43.9/100</f>
        <v>13.17</v>
      </c>
      <c r="J18" s="46">
        <f>D18*43.9/100</f>
        <v>17.56</v>
      </c>
      <c r="K18" s="29">
        <f>E18*4+G18*9+I18*4</f>
        <v>63.57</v>
      </c>
      <c r="L18" s="46">
        <f>F18*4+H18*9+J18*4</f>
        <v>84.76</v>
      </c>
      <c r="M18" s="161">
        <v>0.12</v>
      </c>
      <c r="N18" s="73">
        <v>0.16</v>
      </c>
      <c r="O18" s="71"/>
      <c r="P18" s="71"/>
      <c r="Q18" s="71"/>
      <c r="R18" s="71"/>
      <c r="S18" s="64"/>
      <c r="T18" s="72"/>
      <c r="U18" s="71"/>
      <c r="V18" s="71"/>
      <c r="W18" s="71"/>
      <c r="X18" s="71"/>
    </row>
    <row r="19" spans="1:24">
      <c r="A19" s="24"/>
      <c r="B19" s="31" t="s">
        <v>22</v>
      </c>
      <c r="C19" s="32">
        <v>50</v>
      </c>
      <c r="D19" s="33">
        <v>60</v>
      </c>
      <c r="E19" s="29">
        <f>C19*7.7/100</f>
        <v>3.85</v>
      </c>
      <c r="F19" s="46">
        <f>D19*7.7/100</f>
        <v>4.62</v>
      </c>
      <c r="G19" s="29">
        <f>C19*0.8/100</f>
        <v>0.4</v>
      </c>
      <c r="H19" s="46">
        <f>D19*0.8/100</f>
        <v>0.48</v>
      </c>
      <c r="I19" s="29">
        <f>C19*49.5/100</f>
        <v>24.75</v>
      </c>
      <c r="J19" s="46">
        <f>D19*49.5/100</f>
        <v>29.7</v>
      </c>
      <c r="K19" s="29">
        <f>E19*4+G19*9+I19*4</f>
        <v>118</v>
      </c>
      <c r="L19" s="46">
        <f>F19*4+H19*9+J19*4</f>
        <v>141.6</v>
      </c>
      <c r="M19" s="161">
        <v>0.1</v>
      </c>
      <c r="N19" s="73">
        <v>0.12</v>
      </c>
      <c r="O19" s="71"/>
      <c r="P19" s="71"/>
      <c r="Q19" s="71"/>
      <c r="R19" s="71"/>
      <c r="S19" s="64"/>
      <c r="T19" s="72"/>
      <c r="U19" s="71"/>
      <c r="V19" s="71"/>
      <c r="W19" s="71"/>
      <c r="X19" s="71"/>
    </row>
    <row r="20" spans="1:24">
      <c r="A20" s="24"/>
      <c r="B20" s="40" t="s">
        <v>57</v>
      </c>
      <c r="C20" s="8">
        <v>200</v>
      </c>
      <c r="D20" s="59">
        <v>200</v>
      </c>
      <c r="E20" s="60">
        <v>0.4</v>
      </c>
      <c r="F20" s="95">
        <v>0.4</v>
      </c>
      <c r="G20" s="8">
        <v>0.4</v>
      </c>
      <c r="H20" s="95">
        <v>0.4</v>
      </c>
      <c r="I20" s="8">
        <v>9.8</v>
      </c>
      <c r="J20" s="95">
        <v>9.8</v>
      </c>
      <c r="K20" s="60">
        <v>44.4</v>
      </c>
      <c r="L20" s="95">
        <v>44.4</v>
      </c>
      <c r="M20" s="162">
        <v>4</v>
      </c>
      <c r="N20" s="163">
        <v>4</v>
      </c>
      <c r="O20" s="71"/>
      <c r="P20" s="71"/>
      <c r="Q20" s="71"/>
      <c r="R20" s="71"/>
      <c r="S20" s="64"/>
      <c r="T20" s="72"/>
      <c r="U20" s="71"/>
      <c r="V20" s="71"/>
      <c r="W20" s="71"/>
      <c r="X20" s="71"/>
    </row>
    <row r="21" spans="1:24">
      <c r="A21" s="24"/>
      <c r="B21" s="40" t="s">
        <v>58</v>
      </c>
      <c r="C21" s="8">
        <v>200</v>
      </c>
      <c r="D21" s="59">
        <v>200</v>
      </c>
      <c r="E21" s="60">
        <v>1</v>
      </c>
      <c r="F21" s="95">
        <v>1</v>
      </c>
      <c r="G21" s="8">
        <v>0.2</v>
      </c>
      <c r="H21" s="95">
        <v>0.2</v>
      </c>
      <c r="I21" s="8">
        <v>20.2</v>
      </c>
      <c r="J21" s="95">
        <v>20.2</v>
      </c>
      <c r="K21" s="60">
        <v>92</v>
      </c>
      <c r="L21" s="95">
        <v>92</v>
      </c>
      <c r="M21" s="162">
        <v>30</v>
      </c>
      <c r="N21" s="163">
        <v>30</v>
      </c>
      <c r="O21" s="71"/>
      <c r="P21" s="71"/>
      <c r="Q21" s="71"/>
      <c r="R21" s="71"/>
      <c r="S21" s="64"/>
      <c r="T21" s="72"/>
      <c r="U21" s="71"/>
      <c r="V21" s="71"/>
      <c r="W21" s="71"/>
      <c r="X21" s="71"/>
    </row>
    <row r="22" spans="1:24">
      <c r="A22" s="24"/>
      <c r="B22" s="40"/>
      <c r="C22" s="8"/>
      <c r="D22" s="59"/>
      <c r="E22" s="60"/>
      <c r="F22" s="95"/>
      <c r="G22" s="8"/>
      <c r="H22" s="95"/>
      <c r="I22" s="8"/>
      <c r="J22" s="95"/>
      <c r="K22" s="60"/>
      <c r="L22" s="95"/>
      <c r="M22" s="162"/>
      <c r="N22" s="163"/>
      <c r="O22" s="71"/>
      <c r="P22" s="71"/>
      <c r="Q22" s="71"/>
      <c r="R22" s="71"/>
      <c r="S22" s="64"/>
      <c r="T22" s="72"/>
      <c r="U22" s="71"/>
      <c r="V22" s="71"/>
      <c r="W22" s="71"/>
      <c r="X22" s="71"/>
    </row>
    <row r="23" spans="1:24">
      <c r="A23" s="24"/>
      <c r="B23" s="40" t="s">
        <v>38</v>
      </c>
      <c r="C23" s="8">
        <v>1230</v>
      </c>
      <c r="D23" s="59">
        <v>1330</v>
      </c>
      <c r="E23" s="60">
        <v>45.96</v>
      </c>
      <c r="F23" s="95">
        <v>50.84</v>
      </c>
      <c r="G23" s="8">
        <v>30.34</v>
      </c>
      <c r="H23" s="95">
        <v>32.42</v>
      </c>
      <c r="I23" s="8">
        <v>136.86</v>
      </c>
      <c r="J23" s="95">
        <v>152.04</v>
      </c>
      <c r="K23" s="60">
        <v>1020.62</v>
      </c>
      <c r="L23" s="95">
        <v>1116.81</v>
      </c>
      <c r="M23" s="162">
        <v>98.99</v>
      </c>
      <c r="N23" s="163">
        <v>109.2</v>
      </c>
      <c r="O23" s="71"/>
      <c r="P23" s="71"/>
      <c r="Q23" s="71"/>
      <c r="R23" s="71"/>
      <c r="S23" s="64"/>
      <c r="T23" s="72"/>
      <c r="U23" s="71"/>
      <c r="V23" s="71"/>
      <c r="W23" s="71"/>
      <c r="X23" s="71"/>
    </row>
    <row r="24" spans="1:24">
      <c r="A24" s="159" t="s">
        <v>59</v>
      </c>
      <c r="B24" s="17"/>
      <c r="C24" s="17">
        <f>SUM(C13:C19)</f>
        <v>830</v>
      </c>
      <c r="D24" s="17"/>
      <c r="E24" s="17"/>
      <c r="F24" s="17"/>
      <c r="G24" s="17"/>
      <c r="H24" s="17"/>
      <c r="I24" s="17"/>
      <c r="J24" s="17"/>
      <c r="K24" s="17"/>
      <c r="L24" s="70"/>
      <c r="N24" s="72"/>
      <c r="O24" s="71"/>
      <c r="P24" s="71"/>
      <c r="Q24" s="71"/>
      <c r="R24" s="71"/>
      <c r="S24" s="64"/>
      <c r="T24" s="72"/>
      <c r="U24" s="71"/>
      <c r="V24" s="71"/>
      <c r="W24" s="71"/>
      <c r="X24" s="71"/>
    </row>
    <row r="25" spans="1:20">
      <c r="A25" s="62"/>
      <c r="B25" s="40" t="s">
        <v>39</v>
      </c>
      <c r="C25" s="8">
        <v>1740</v>
      </c>
      <c r="D25" s="63">
        <v>1890</v>
      </c>
      <c r="E25" s="60">
        <v>69.64</v>
      </c>
      <c r="F25" s="60">
        <v>76.27</v>
      </c>
      <c r="G25" s="60">
        <v>52.02</v>
      </c>
      <c r="H25" s="60">
        <v>56.4</v>
      </c>
      <c r="I25" s="60">
        <v>278.67</v>
      </c>
      <c r="J25" s="60">
        <v>302.2</v>
      </c>
      <c r="K25" s="60">
        <v>2884.57</v>
      </c>
      <c r="L25" s="60">
        <v>2025.14</v>
      </c>
      <c r="M25" s="60">
        <v>101.74</v>
      </c>
      <c r="N25" s="60">
        <v>112.3</v>
      </c>
      <c r="T25" s="136"/>
    </row>
    <row r="26" spans="1:20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N26" s="109"/>
      <c r="T26" s="71"/>
    </row>
    <row r="27" spans="1:20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N27" s="109"/>
      <c r="T27" s="71"/>
    </row>
    <row r="28" spans="1:20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N28" s="110"/>
      <c r="T28" s="112"/>
    </row>
    <row r="29" spans="1:20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N29" s="64"/>
      <c r="T29" s="64"/>
    </row>
    <row r="30" spans="1:20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T30" s="64"/>
    </row>
    <row r="31" spans="1:12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>
      <c r="A34" s="65"/>
      <c r="B34" s="65"/>
      <c r="C34" s="65"/>
      <c r="D34" s="97"/>
      <c r="E34" s="97"/>
      <c r="F34" s="97"/>
      <c r="G34" s="97"/>
      <c r="H34" s="97"/>
      <c r="I34" s="97"/>
      <c r="J34" s="97"/>
      <c r="K34" s="97"/>
      <c r="L34" s="97"/>
    </row>
    <row r="35" spans="1:13">
      <c r="A35" s="64"/>
      <c r="B35" s="64"/>
      <c r="C35" s="72"/>
      <c r="D35" s="96"/>
      <c r="E35" s="96"/>
      <c r="F35" s="96"/>
      <c r="G35" s="96"/>
      <c r="H35" s="96"/>
      <c r="I35" s="96"/>
      <c r="J35" s="96"/>
      <c r="K35" s="96"/>
      <c r="L35" s="96"/>
      <c r="M35" s="64"/>
    </row>
    <row r="36" spans="1:13">
      <c r="A36" s="64"/>
      <c r="B36" s="64"/>
      <c r="C36" s="72"/>
      <c r="D36" s="96"/>
      <c r="E36" s="96"/>
      <c r="F36" s="96"/>
      <c r="G36" s="96"/>
      <c r="H36" s="96"/>
      <c r="I36" s="96"/>
      <c r="J36" s="96"/>
      <c r="K36" s="96"/>
      <c r="L36" s="96"/>
      <c r="M36" s="64"/>
    </row>
    <row r="37" spans="1:13">
      <c r="A37" s="64"/>
      <c r="B37" s="64"/>
      <c r="C37" s="72"/>
      <c r="D37" s="96"/>
      <c r="E37" s="96"/>
      <c r="F37" s="96"/>
      <c r="G37" s="96"/>
      <c r="H37" s="96"/>
      <c r="I37" s="96"/>
      <c r="J37" s="96"/>
      <c r="K37" s="96"/>
      <c r="L37" s="96"/>
      <c r="M37" s="64"/>
    </row>
    <row r="38" spans="1:13">
      <c r="A38" s="64"/>
      <c r="B38" s="64"/>
      <c r="C38" s="72"/>
      <c r="D38" s="96"/>
      <c r="E38" s="96"/>
      <c r="F38" s="96"/>
      <c r="G38" s="96"/>
      <c r="H38" s="96"/>
      <c r="I38" s="96"/>
      <c r="J38" s="96"/>
      <c r="K38" s="96"/>
      <c r="L38" s="96"/>
      <c r="M38" s="64"/>
    </row>
    <row r="39" spans="1:12">
      <c r="A39" s="64"/>
      <c r="B39" s="64"/>
      <c r="C39" s="72"/>
      <c r="D39" s="64"/>
      <c r="I39" s="111"/>
      <c r="J39" s="111"/>
      <c r="K39" s="111"/>
      <c r="L39" s="111"/>
    </row>
    <row r="40" spans="1:4">
      <c r="A40" s="64"/>
      <c r="B40" s="64"/>
      <c r="C40" s="72"/>
      <c r="D40" s="64"/>
    </row>
    <row r="41" spans="1:4">
      <c r="A41" s="64"/>
      <c r="B41" s="64"/>
      <c r="C41" s="72"/>
      <c r="D41" s="64"/>
    </row>
    <row r="42" spans="1:4">
      <c r="A42" s="64"/>
      <c r="B42" s="64"/>
      <c r="C42" s="72"/>
      <c r="D42" s="64"/>
    </row>
    <row r="43" spans="1:4">
      <c r="A43" s="64"/>
      <c r="B43" s="64"/>
      <c r="C43" s="72"/>
      <c r="D43" s="64"/>
    </row>
    <row r="44" spans="1:4">
      <c r="A44" s="64"/>
      <c r="B44" s="64"/>
      <c r="C44" s="72"/>
      <c r="D44" s="64"/>
    </row>
    <row r="45" spans="1:4">
      <c r="A45" s="64"/>
      <c r="B45" s="64"/>
      <c r="C45" s="72"/>
      <c r="D45" s="64"/>
    </row>
    <row r="46" spans="1:4">
      <c r="A46" s="64"/>
      <c r="B46" s="64"/>
      <c r="C46" s="72"/>
      <c r="D46" s="64"/>
    </row>
    <row r="47" spans="1:4">
      <c r="A47" s="64"/>
      <c r="B47" s="64"/>
      <c r="C47" s="72"/>
      <c r="D47" s="64"/>
    </row>
    <row r="48" spans="1:4">
      <c r="A48" s="64"/>
      <c r="B48" s="64"/>
      <c r="C48" s="72"/>
      <c r="D48" s="64"/>
    </row>
    <row r="49" spans="1:4">
      <c r="A49" s="64"/>
      <c r="B49" s="64"/>
      <c r="C49" s="72"/>
      <c r="D49" s="64"/>
    </row>
    <row r="50" spans="1:4">
      <c r="A50" s="64"/>
      <c r="B50" s="64"/>
      <c r="C50" s="72"/>
      <c r="D50" s="64"/>
    </row>
    <row r="51" spans="1:4">
      <c r="A51" s="64"/>
      <c r="B51" s="64"/>
      <c r="C51" s="72"/>
      <c r="D51" s="64"/>
    </row>
    <row r="52" spans="1:4">
      <c r="A52" s="64"/>
      <c r="B52" s="64"/>
      <c r="C52" s="72"/>
      <c r="D52" s="64"/>
    </row>
    <row r="53" spans="1:4">
      <c r="A53" s="64"/>
      <c r="B53" s="64"/>
      <c r="C53" s="72"/>
      <c r="D53" s="64"/>
    </row>
    <row r="54" spans="1:4">
      <c r="A54" s="64"/>
      <c r="B54" s="64"/>
      <c r="C54" s="72"/>
      <c r="D54" s="64"/>
    </row>
    <row r="55" spans="1:4">
      <c r="A55" s="64"/>
      <c r="B55" s="64"/>
      <c r="C55" s="72"/>
      <c r="D55" s="64"/>
    </row>
    <row r="56" spans="1:4">
      <c r="A56" s="64"/>
      <c r="B56" s="64"/>
      <c r="C56" s="72"/>
      <c r="D56" s="64"/>
    </row>
    <row r="57" spans="1:4">
      <c r="A57" s="64"/>
      <c r="B57" s="64"/>
      <c r="C57" s="72"/>
      <c r="D57" s="64"/>
    </row>
    <row r="58" spans="1:4">
      <c r="A58" s="64"/>
      <c r="B58" s="64"/>
      <c r="C58" s="72"/>
      <c r="D58" s="64"/>
    </row>
    <row r="59" spans="1:4">
      <c r="A59" s="64"/>
      <c r="B59" s="64"/>
      <c r="C59" s="72"/>
      <c r="D59" s="64"/>
    </row>
    <row r="60" spans="1:4">
      <c r="A60" s="64"/>
      <c r="B60" s="64"/>
      <c r="C60" s="72"/>
      <c r="D60" s="64"/>
    </row>
    <row r="61" spans="1:3">
      <c r="A61" s="64"/>
      <c r="B61" s="64"/>
      <c r="C61" s="64"/>
    </row>
    <row r="62" spans="1:3">
      <c r="A62" s="64"/>
      <c r="B62" s="64"/>
      <c r="C62" s="64"/>
    </row>
    <row r="63" spans="1:3">
      <c r="A63" s="64"/>
      <c r="B63" s="64"/>
      <c r="C63" s="64"/>
    </row>
    <row r="64" spans="1:3">
      <c r="A64" s="64"/>
      <c r="B64" s="64"/>
      <c r="C64" s="64"/>
    </row>
    <row r="65" spans="1:3">
      <c r="A65" s="64"/>
      <c r="B65" s="64"/>
      <c r="C65" s="64"/>
    </row>
  </sheetData>
  <mergeCells count="15">
    <mergeCell ref="A1:B1"/>
    <mergeCell ref="E1:H1"/>
    <mergeCell ref="A2:D2"/>
    <mergeCell ref="E3:J3"/>
    <mergeCell ref="E4:F4"/>
    <mergeCell ref="G4:H4"/>
    <mergeCell ref="I4:J4"/>
    <mergeCell ref="A6:L6"/>
    <mergeCell ref="A12:L12"/>
    <mergeCell ref="A24:L24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topLeftCell="A2" workbookViewId="0">
      <selection activeCell="N23" sqref="N23"/>
    </sheetView>
  </sheetViews>
  <sheetFormatPr defaultColWidth="9.11111111111111" defaultRowHeight="14.4"/>
  <cols>
    <col min="1" max="1" width="10.5555555555556" customWidth="1"/>
    <col min="2" max="2" width="37" customWidth="1"/>
    <col min="3" max="3" width="7.33333333333333" customWidth="1"/>
    <col min="4" max="4" width="9" customWidth="1"/>
    <col min="5" max="5" width="6.66666666666667" customWidth="1"/>
    <col min="6" max="6" width="6.88888888888889" customWidth="1"/>
    <col min="7" max="7" width="6.44444444444444" customWidth="1"/>
    <col min="8" max="8" width="6.55555555555556" customWidth="1"/>
    <col min="9" max="9" width="7.55555555555556" customWidth="1"/>
    <col min="10" max="10" width="7.44444444444444" customWidth="1"/>
    <col min="11" max="11" width="9.66666666666667" customWidth="1"/>
    <col min="12" max="12" width="9.44444444444444" customWidth="1"/>
    <col min="13" max="13" width="9" customWidth="1"/>
    <col min="14" max="14" width="7.33333333333333" customWidth="1"/>
    <col min="19" max="19" width="19.6666666666667" customWidth="1"/>
    <col min="20" max="20" width="7.66666666666667" customWidth="1"/>
    <col min="22" max="22" width="7.66666666666667" customWidth="1"/>
  </cols>
  <sheetData>
    <row r="1" ht="15.6" spans="1:24">
      <c r="A1" s="1" t="s">
        <v>0</v>
      </c>
      <c r="B1" s="1"/>
      <c r="C1" s="1"/>
      <c r="D1" s="1"/>
      <c r="E1" t="s">
        <v>1</v>
      </c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ht="15.6" spans="1:24">
      <c r="A2" s="2" t="s">
        <v>2</v>
      </c>
      <c r="B2" s="2"/>
      <c r="C2" s="2"/>
      <c r="D2" s="2"/>
      <c r="E2" s="172" t="s">
        <v>3</v>
      </c>
      <c r="F2" s="172"/>
      <c r="G2" s="172" t="s">
        <v>60</v>
      </c>
      <c r="H2" s="172"/>
      <c r="I2" s="2"/>
      <c r="J2" s="2"/>
      <c r="K2" s="2"/>
      <c r="L2" s="2"/>
      <c r="M2" s="65"/>
      <c r="N2" s="65"/>
      <c r="O2" s="64"/>
      <c r="P2" s="64"/>
      <c r="Q2" s="64"/>
      <c r="R2" s="64"/>
      <c r="S2" s="65"/>
      <c r="T2" s="65"/>
      <c r="U2" s="64"/>
      <c r="V2" s="64"/>
      <c r="W2" s="64"/>
      <c r="X2" s="64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6" t="s">
        <v>9</v>
      </c>
      <c r="N3" s="67"/>
      <c r="O3" s="71"/>
      <c r="P3" s="71"/>
      <c r="Q3" s="71"/>
      <c r="R3" s="71"/>
      <c r="S3" s="64"/>
      <c r="T3" s="72"/>
      <c r="U3" s="71"/>
      <c r="V3" s="71"/>
      <c r="W3" s="71"/>
      <c r="X3" s="71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8"/>
      <c r="N4" s="69"/>
      <c r="O4" s="71"/>
      <c r="P4" s="71"/>
      <c r="Q4" s="71"/>
      <c r="R4" s="71"/>
      <c r="S4" s="64"/>
      <c r="T4" s="72"/>
      <c r="U4" s="71"/>
      <c r="V4" s="71"/>
      <c r="W4" s="71"/>
      <c r="X4" s="71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71"/>
      <c r="P5" s="71"/>
      <c r="Q5" s="71"/>
      <c r="R5" s="71"/>
      <c r="S5" s="64"/>
      <c r="T5" s="72"/>
      <c r="U5" s="71"/>
      <c r="V5" s="71"/>
      <c r="W5" s="71"/>
      <c r="X5" s="71"/>
    </row>
    <row r="6" spans="1:2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70"/>
      <c r="M6" s="64"/>
      <c r="N6" s="72"/>
      <c r="O6" s="71"/>
      <c r="P6" s="71"/>
      <c r="Q6" s="71"/>
      <c r="R6" s="71"/>
      <c r="S6" s="64"/>
      <c r="T6" s="72"/>
      <c r="U6" s="71"/>
      <c r="V6" s="71"/>
      <c r="W6" s="71"/>
      <c r="X6" s="71"/>
    </row>
    <row r="7" spans="1:24">
      <c r="A7" s="93" t="s">
        <v>61</v>
      </c>
      <c r="B7" s="94" t="s">
        <v>62</v>
      </c>
      <c r="C7" s="32">
        <v>250</v>
      </c>
      <c r="D7" s="84">
        <v>250</v>
      </c>
      <c r="E7" s="29">
        <v>7.75</v>
      </c>
      <c r="F7" s="46">
        <v>7.75</v>
      </c>
      <c r="G7" s="29">
        <v>11.83</v>
      </c>
      <c r="H7" s="46">
        <v>11.83</v>
      </c>
      <c r="I7" s="32">
        <v>38.75</v>
      </c>
      <c r="J7" s="46">
        <v>38.75</v>
      </c>
      <c r="K7" s="32">
        <v>293.25</v>
      </c>
      <c r="L7" s="46">
        <v>293.25</v>
      </c>
      <c r="M7" s="143">
        <v>1.171</v>
      </c>
      <c r="N7" s="73">
        <v>1.171</v>
      </c>
      <c r="O7" s="71"/>
      <c r="P7" s="71"/>
      <c r="Q7" s="71"/>
      <c r="R7" s="71"/>
      <c r="S7" s="64"/>
      <c r="T7" s="72"/>
      <c r="U7" s="71"/>
      <c r="V7" s="71"/>
      <c r="W7" s="71"/>
      <c r="X7" s="71"/>
    </row>
    <row r="8" customFormat="1" spans="1:24">
      <c r="A8" s="36" t="s">
        <v>20</v>
      </c>
      <c r="B8" s="37" t="s">
        <v>21</v>
      </c>
      <c r="C8" s="26">
        <v>10</v>
      </c>
      <c r="D8" s="27">
        <v>10</v>
      </c>
      <c r="E8" s="26">
        <v>2.63</v>
      </c>
      <c r="F8" s="26">
        <v>2.63</v>
      </c>
      <c r="G8" s="29">
        <v>2.66</v>
      </c>
      <c r="H8" s="29">
        <v>2.66</v>
      </c>
      <c r="I8" s="32">
        <v>0</v>
      </c>
      <c r="J8" s="32">
        <v>0</v>
      </c>
      <c r="K8" s="32">
        <v>34</v>
      </c>
      <c r="L8" s="32">
        <v>34</v>
      </c>
      <c r="M8" s="143">
        <v>0.07</v>
      </c>
      <c r="N8" s="30">
        <v>0.07</v>
      </c>
      <c r="O8" s="71"/>
      <c r="P8" s="71"/>
      <c r="Q8" s="71"/>
      <c r="R8" s="71"/>
      <c r="S8" s="64"/>
      <c r="T8" s="72"/>
      <c r="U8" s="71"/>
      <c r="V8" s="71"/>
      <c r="W8" s="71"/>
      <c r="X8" s="71"/>
    </row>
    <row r="9" spans="1:24">
      <c r="A9" s="36"/>
      <c r="B9" s="31" t="s">
        <v>22</v>
      </c>
      <c r="C9" s="32">
        <v>60</v>
      </c>
      <c r="D9" s="33">
        <v>60</v>
      </c>
      <c r="E9" s="29">
        <f>C9*7.7/100</f>
        <v>4.62</v>
      </c>
      <c r="F9" s="46">
        <f>D9*7.7/100</f>
        <v>4.62</v>
      </c>
      <c r="G9" s="29">
        <f>C9*0.8/100</f>
        <v>0.48</v>
      </c>
      <c r="H9" s="46">
        <f>D9*0.8/100</f>
        <v>0.48</v>
      </c>
      <c r="I9" s="29">
        <f>C9*49.5/100</f>
        <v>29.7</v>
      </c>
      <c r="J9" s="46">
        <f>D9*49.5/100</f>
        <v>29.7</v>
      </c>
      <c r="K9" s="29">
        <f>E9*4+G9*9+I9*4</f>
        <v>141.6</v>
      </c>
      <c r="L9" s="46">
        <f>F9*4+H9*9+J9*4</f>
        <v>141.6</v>
      </c>
      <c r="M9" s="161">
        <v>0.1</v>
      </c>
      <c r="N9" s="73">
        <v>0.12</v>
      </c>
      <c r="O9" s="71"/>
      <c r="P9" s="71"/>
      <c r="Q9" s="71"/>
      <c r="R9" s="71"/>
      <c r="S9" s="64"/>
      <c r="T9" s="72"/>
      <c r="U9" s="71"/>
      <c r="V9" s="71"/>
      <c r="W9" s="71"/>
      <c r="X9" s="71"/>
    </row>
    <row r="10" spans="1:24">
      <c r="A10" s="24" t="s">
        <v>63</v>
      </c>
      <c r="B10" s="142" t="s">
        <v>24</v>
      </c>
      <c r="C10" s="143">
        <v>200</v>
      </c>
      <c r="D10" s="33">
        <v>200</v>
      </c>
      <c r="E10" s="144">
        <v>0.2</v>
      </c>
      <c r="F10" s="145">
        <v>0.2</v>
      </c>
      <c r="G10" s="144">
        <v>0.05</v>
      </c>
      <c r="H10" s="145">
        <v>0.05</v>
      </c>
      <c r="I10" s="144">
        <v>15</v>
      </c>
      <c r="J10" s="145">
        <v>15</v>
      </c>
      <c r="K10" s="144">
        <v>56.85</v>
      </c>
      <c r="L10" s="145">
        <v>56.85</v>
      </c>
      <c r="M10" s="170">
        <v>0.1</v>
      </c>
      <c r="N10" s="171">
        <v>0.1</v>
      </c>
      <c r="O10" s="71"/>
      <c r="P10" s="71"/>
      <c r="Q10" s="71"/>
      <c r="R10" s="71"/>
      <c r="S10" s="64"/>
      <c r="T10" s="72"/>
      <c r="U10" s="71"/>
      <c r="V10" s="71"/>
      <c r="W10" s="71"/>
      <c r="X10" s="71"/>
    </row>
    <row r="11" spans="1:24">
      <c r="A11" s="39"/>
      <c r="B11" s="40" t="s">
        <v>25</v>
      </c>
      <c r="C11" s="8">
        <f t="shared" ref="C11:J11" si="0">SUM(C7:C10)</f>
        <v>520</v>
      </c>
      <c r="D11" s="164">
        <f t="shared" si="0"/>
        <v>520</v>
      </c>
      <c r="E11" s="60">
        <f t="shared" si="0"/>
        <v>15.2</v>
      </c>
      <c r="F11" s="95">
        <f t="shared" si="0"/>
        <v>15.2</v>
      </c>
      <c r="G11" s="60">
        <f t="shared" si="0"/>
        <v>15.02</v>
      </c>
      <c r="H11" s="95">
        <f t="shared" si="0"/>
        <v>15.02</v>
      </c>
      <c r="I11" s="60">
        <f t="shared" si="0"/>
        <v>83.45</v>
      </c>
      <c r="J11" s="95">
        <f t="shared" si="0"/>
        <v>83.45</v>
      </c>
      <c r="K11" s="60">
        <v>525.7</v>
      </c>
      <c r="L11" s="95">
        <v>525.7</v>
      </c>
      <c r="M11" s="162">
        <f>SUM(M7:M10)</f>
        <v>1.441</v>
      </c>
      <c r="N11" s="162">
        <v>1.47</v>
      </c>
      <c r="O11" s="71"/>
      <c r="P11" s="71"/>
      <c r="Q11" s="71"/>
      <c r="R11" s="71"/>
      <c r="S11" s="64"/>
      <c r="T11" s="72"/>
      <c r="U11" s="71"/>
      <c r="V11" s="71"/>
      <c r="W11" s="71"/>
      <c r="X11" s="71"/>
    </row>
    <row r="12" spans="1:24">
      <c r="A12" s="42" t="s">
        <v>26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4"/>
      <c r="M12" s="64"/>
      <c r="N12" s="72"/>
      <c r="O12" s="71"/>
      <c r="P12" s="71"/>
      <c r="Q12" s="71"/>
      <c r="R12" s="71"/>
      <c r="S12" s="64"/>
      <c r="T12" s="72"/>
      <c r="U12" s="71"/>
      <c r="V12" s="71"/>
      <c r="W12" s="71"/>
      <c r="X12" s="71"/>
    </row>
    <row r="13" spans="1:24">
      <c r="A13" s="182"/>
      <c r="B13" s="183" t="s">
        <v>64</v>
      </c>
      <c r="C13" s="26">
        <v>100</v>
      </c>
      <c r="D13" s="173">
        <v>100</v>
      </c>
      <c r="E13" s="75">
        <v>1.1</v>
      </c>
      <c r="F13" s="76">
        <v>1.1</v>
      </c>
      <c r="G13" s="75">
        <v>0.2</v>
      </c>
      <c r="H13" s="76">
        <v>0.2</v>
      </c>
      <c r="I13" s="75">
        <v>3.8</v>
      </c>
      <c r="J13" s="76">
        <v>3.8</v>
      </c>
      <c r="K13" s="75">
        <v>21.4</v>
      </c>
      <c r="L13" s="76">
        <v>21.4</v>
      </c>
      <c r="M13" s="161">
        <v>13.7</v>
      </c>
      <c r="N13" s="73">
        <v>13.7</v>
      </c>
      <c r="O13" s="71"/>
      <c r="P13" s="71"/>
      <c r="Q13" s="71"/>
      <c r="R13" s="71"/>
      <c r="S13" s="64"/>
      <c r="T13" s="72"/>
      <c r="U13" s="71"/>
      <c r="V13" s="71"/>
      <c r="W13" s="71"/>
      <c r="X13" s="71"/>
    </row>
    <row r="14" spans="1:24">
      <c r="A14" s="88" t="s">
        <v>65</v>
      </c>
      <c r="B14" s="89" t="s">
        <v>66</v>
      </c>
      <c r="C14" s="90" t="s">
        <v>67</v>
      </c>
      <c r="D14" s="91" t="s">
        <v>68</v>
      </c>
      <c r="E14" s="29">
        <v>1.7</v>
      </c>
      <c r="F14" s="46">
        <v>2.13</v>
      </c>
      <c r="G14" s="29">
        <v>5.84</v>
      </c>
      <c r="H14" s="46">
        <v>7.3</v>
      </c>
      <c r="I14" s="29">
        <v>7.68</v>
      </c>
      <c r="J14" s="46">
        <v>9.6</v>
      </c>
      <c r="K14" s="29">
        <v>91.2</v>
      </c>
      <c r="L14" s="46">
        <v>114</v>
      </c>
      <c r="M14" s="161">
        <v>24.8</v>
      </c>
      <c r="N14" s="73">
        <v>30.98</v>
      </c>
      <c r="O14" s="71"/>
      <c r="P14" s="71"/>
      <c r="Q14" s="71"/>
      <c r="R14" s="71"/>
      <c r="S14" s="64"/>
      <c r="T14" s="72"/>
      <c r="U14" s="71"/>
      <c r="V14" s="71"/>
      <c r="W14" s="71"/>
      <c r="X14" s="71"/>
    </row>
    <row r="15" spans="1:24">
      <c r="A15" s="149" t="s">
        <v>69</v>
      </c>
      <c r="B15" s="150" t="s">
        <v>70</v>
      </c>
      <c r="C15" s="151">
        <v>100</v>
      </c>
      <c r="D15" s="152">
        <v>100</v>
      </c>
      <c r="E15" s="153">
        <v>24.15</v>
      </c>
      <c r="F15" s="46">
        <v>24.15</v>
      </c>
      <c r="G15" s="153">
        <v>12.91</v>
      </c>
      <c r="H15" s="46">
        <v>12.91</v>
      </c>
      <c r="I15" s="153">
        <v>2.29</v>
      </c>
      <c r="J15" s="46">
        <v>2.29</v>
      </c>
      <c r="K15" s="153">
        <v>222</v>
      </c>
      <c r="L15" s="46">
        <v>222</v>
      </c>
      <c r="M15" s="161">
        <v>2.95</v>
      </c>
      <c r="N15" s="73">
        <v>2.95</v>
      </c>
      <c r="O15" s="71"/>
      <c r="P15" s="71"/>
      <c r="Q15" s="71"/>
      <c r="R15" s="71"/>
      <c r="S15" s="64"/>
      <c r="T15" s="72"/>
      <c r="U15" s="71"/>
      <c r="V15" s="71"/>
      <c r="W15" s="71"/>
      <c r="X15" s="71"/>
    </row>
    <row r="16" spans="1:24">
      <c r="A16" s="52" t="s">
        <v>71</v>
      </c>
      <c r="B16" s="150" t="s">
        <v>72</v>
      </c>
      <c r="C16" s="151">
        <v>150</v>
      </c>
      <c r="D16" s="152">
        <v>180</v>
      </c>
      <c r="E16" s="153">
        <v>3.73</v>
      </c>
      <c r="F16" s="46">
        <v>4.48</v>
      </c>
      <c r="G16" s="153">
        <v>5.16</v>
      </c>
      <c r="H16" s="46">
        <v>6.2</v>
      </c>
      <c r="I16" s="153">
        <v>22.68</v>
      </c>
      <c r="J16" s="46">
        <v>27.22</v>
      </c>
      <c r="K16" s="153">
        <v>152</v>
      </c>
      <c r="L16" s="46">
        <v>182.4</v>
      </c>
      <c r="M16" s="161">
        <v>0.4</v>
      </c>
      <c r="N16" s="73">
        <v>0.49</v>
      </c>
      <c r="O16" s="71"/>
      <c r="P16" s="71"/>
      <c r="Q16" s="71"/>
      <c r="R16" s="71"/>
      <c r="S16" s="64"/>
      <c r="T16" s="72"/>
      <c r="U16" s="71"/>
      <c r="V16" s="71"/>
      <c r="W16" s="71"/>
      <c r="X16" s="71"/>
    </row>
    <row r="17" spans="1:24">
      <c r="A17" s="58" t="s">
        <v>73</v>
      </c>
      <c r="B17" s="31" t="s">
        <v>74</v>
      </c>
      <c r="C17" s="32">
        <v>200</v>
      </c>
      <c r="D17" s="33">
        <v>200</v>
      </c>
      <c r="E17" s="29">
        <v>0</v>
      </c>
      <c r="F17" s="46">
        <v>0</v>
      </c>
      <c r="G17" s="35">
        <v>0</v>
      </c>
      <c r="H17" s="46">
        <v>0</v>
      </c>
      <c r="I17" s="29">
        <v>18.16</v>
      </c>
      <c r="J17" s="46">
        <v>18.16</v>
      </c>
      <c r="K17" s="29">
        <v>72</v>
      </c>
      <c r="L17" s="46">
        <v>72</v>
      </c>
      <c r="M17" s="161">
        <v>0</v>
      </c>
      <c r="N17" s="73">
        <v>0</v>
      </c>
      <c r="O17" s="71"/>
      <c r="P17" s="71"/>
      <c r="Q17" s="71"/>
      <c r="R17" s="71"/>
      <c r="S17" s="64"/>
      <c r="T17" s="72"/>
      <c r="U17" s="71"/>
      <c r="V17" s="71"/>
      <c r="W17" s="71"/>
      <c r="X17" s="71"/>
    </row>
    <row r="18" customFormat="1" spans="1:24">
      <c r="A18" s="174"/>
      <c r="B18" s="31" t="s">
        <v>75</v>
      </c>
      <c r="C18" s="32">
        <v>200</v>
      </c>
      <c r="D18" s="33">
        <v>200</v>
      </c>
      <c r="E18" s="29">
        <v>1</v>
      </c>
      <c r="F18" s="46">
        <v>1</v>
      </c>
      <c r="G18" s="35">
        <v>0.2</v>
      </c>
      <c r="H18" s="46">
        <v>0.2</v>
      </c>
      <c r="I18" s="29">
        <v>20.2</v>
      </c>
      <c r="J18" s="46">
        <v>20.2</v>
      </c>
      <c r="K18" s="29">
        <v>92</v>
      </c>
      <c r="L18" s="46">
        <v>92</v>
      </c>
      <c r="M18" s="161">
        <v>30</v>
      </c>
      <c r="N18" s="73">
        <v>30</v>
      </c>
      <c r="O18" s="71"/>
      <c r="P18" s="71"/>
      <c r="Q18" s="71"/>
      <c r="R18" s="71"/>
      <c r="S18" s="64"/>
      <c r="T18" s="72"/>
      <c r="U18" s="71"/>
      <c r="V18" s="71"/>
      <c r="W18" s="71"/>
      <c r="X18" s="71"/>
    </row>
    <row r="19" spans="1:24">
      <c r="A19" s="24"/>
      <c r="B19" s="31" t="s">
        <v>36</v>
      </c>
      <c r="C19" s="32">
        <v>30</v>
      </c>
      <c r="D19" s="33">
        <v>40</v>
      </c>
      <c r="E19" s="29">
        <f>C19*6.6/100</f>
        <v>1.98</v>
      </c>
      <c r="F19" s="46">
        <f>D19*6.6/100</f>
        <v>2.64</v>
      </c>
      <c r="G19" s="29">
        <f>C19*1.1/100</f>
        <v>0.33</v>
      </c>
      <c r="H19" s="46">
        <f>D19*1.1/100</f>
        <v>0.44</v>
      </c>
      <c r="I19" s="29">
        <f>C19*43.9/100</f>
        <v>13.17</v>
      </c>
      <c r="J19" s="46">
        <f>D19*43.9/100</f>
        <v>17.56</v>
      </c>
      <c r="K19" s="29">
        <f>E19*4+G19*9+I19*4</f>
        <v>63.57</v>
      </c>
      <c r="L19" s="46">
        <f>F19*4+H19*9+J19*4</f>
        <v>84.76</v>
      </c>
      <c r="M19" s="161">
        <v>0.12</v>
      </c>
      <c r="N19" s="73">
        <v>0.16</v>
      </c>
      <c r="O19" s="71"/>
      <c r="P19" s="71"/>
      <c r="Q19" s="71"/>
      <c r="R19" s="71"/>
      <c r="S19" s="64"/>
      <c r="T19" s="72"/>
      <c r="U19" s="71"/>
      <c r="V19" s="71"/>
      <c r="W19" s="71"/>
      <c r="X19" s="71"/>
    </row>
    <row r="20" spans="1:24">
      <c r="A20" s="24"/>
      <c r="B20" s="31" t="s">
        <v>22</v>
      </c>
      <c r="C20" s="32">
        <v>30</v>
      </c>
      <c r="D20" s="33">
        <v>30</v>
      </c>
      <c r="E20" s="29">
        <f>C20*7.7/100</f>
        <v>2.31</v>
      </c>
      <c r="F20" s="46">
        <f>D20*7.7/100</f>
        <v>2.31</v>
      </c>
      <c r="G20" s="29">
        <f>C20*0.8/100</f>
        <v>0.24</v>
      </c>
      <c r="H20" s="46">
        <f>D20*0.8/100</f>
        <v>0.24</v>
      </c>
      <c r="I20" s="29">
        <f>C20*49.5/100</f>
        <v>14.85</v>
      </c>
      <c r="J20" s="46">
        <f>D20*49.5/100</f>
        <v>14.85</v>
      </c>
      <c r="K20" s="29">
        <f>E20*4+G20*9+I20*4</f>
        <v>70.8</v>
      </c>
      <c r="L20" s="46">
        <f>F20*4+H20*9+J20*4</f>
        <v>70.8</v>
      </c>
      <c r="M20" s="161">
        <v>0.1</v>
      </c>
      <c r="N20" s="73">
        <v>0.12</v>
      </c>
      <c r="O20" s="71"/>
      <c r="P20" s="71"/>
      <c r="Q20" s="71"/>
      <c r="R20" s="71"/>
      <c r="S20" s="64"/>
      <c r="T20" s="72"/>
      <c r="U20" s="71"/>
      <c r="V20" s="71"/>
      <c r="W20" s="71"/>
      <c r="X20" s="71"/>
    </row>
    <row r="21" spans="1:24">
      <c r="A21" s="24"/>
      <c r="B21" s="40" t="s">
        <v>38</v>
      </c>
      <c r="C21" s="8">
        <v>1010</v>
      </c>
      <c r="D21" s="59">
        <v>1100</v>
      </c>
      <c r="E21" s="60">
        <f t="shared" ref="E21:N21" si="1">SUM(E13:E20)</f>
        <v>35.97</v>
      </c>
      <c r="F21" s="60">
        <f t="shared" si="1"/>
        <v>37.81</v>
      </c>
      <c r="G21" s="60">
        <f t="shared" si="1"/>
        <v>24.88</v>
      </c>
      <c r="H21" s="60">
        <f t="shared" si="1"/>
        <v>27.49</v>
      </c>
      <c r="I21" s="60">
        <f t="shared" si="1"/>
        <v>102.83</v>
      </c>
      <c r="J21" s="60">
        <f t="shared" si="1"/>
        <v>113.68</v>
      </c>
      <c r="K21" s="60">
        <v>784.97</v>
      </c>
      <c r="L21" s="60">
        <f t="shared" si="1"/>
        <v>859.36</v>
      </c>
      <c r="M21" s="60">
        <f t="shared" si="1"/>
        <v>72.07</v>
      </c>
      <c r="N21" s="60">
        <v>78.5</v>
      </c>
      <c r="O21" s="71"/>
      <c r="P21" s="71"/>
      <c r="Q21" s="71"/>
      <c r="R21" s="71"/>
      <c r="S21" s="64"/>
      <c r="T21" s="72"/>
      <c r="U21" s="71"/>
      <c r="V21" s="71"/>
      <c r="W21" s="71"/>
      <c r="X21" s="71"/>
    </row>
    <row r="22" spans="1:24">
      <c r="A22" s="159" t="s">
        <v>59</v>
      </c>
      <c r="B22" s="17"/>
      <c r="C22" s="17">
        <f>SUM(C13:C20)</f>
        <v>810</v>
      </c>
      <c r="D22" s="17"/>
      <c r="E22" s="17"/>
      <c r="F22" s="17"/>
      <c r="G22" s="17"/>
      <c r="H22" s="17"/>
      <c r="I22" s="17"/>
      <c r="J22" s="17"/>
      <c r="K22" s="17"/>
      <c r="L22" s="70"/>
      <c r="N22" s="72"/>
      <c r="O22" s="71"/>
      <c r="P22" s="71"/>
      <c r="Q22" s="71"/>
      <c r="R22" s="71"/>
      <c r="S22" s="64"/>
      <c r="T22" s="72"/>
      <c r="U22" s="71"/>
      <c r="V22" s="71"/>
      <c r="W22" s="71"/>
      <c r="X22" s="71"/>
    </row>
    <row r="23" spans="1:24">
      <c r="A23" s="62"/>
      <c r="B23" s="40" t="s">
        <v>39</v>
      </c>
      <c r="C23" s="8">
        <v>1530</v>
      </c>
      <c r="D23" s="63">
        <v>1620</v>
      </c>
      <c r="E23" s="60">
        <v>51.17</v>
      </c>
      <c r="F23" s="60">
        <v>53.01</v>
      </c>
      <c r="G23" s="60">
        <v>39.9</v>
      </c>
      <c r="H23" s="60">
        <v>42.51</v>
      </c>
      <c r="I23" s="60">
        <v>186.28</v>
      </c>
      <c r="J23" s="60">
        <v>197.13</v>
      </c>
      <c r="K23" s="60">
        <v>1310.67</v>
      </c>
      <c r="L23" s="60">
        <v>1385.06</v>
      </c>
      <c r="M23" s="60">
        <v>73.51</v>
      </c>
      <c r="N23" s="60">
        <v>79.97</v>
      </c>
      <c r="O23" s="71"/>
      <c r="P23" s="71"/>
      <c r="Q23" s="71"/>
      <c r="R23" s="71"/>
      <c r="S23" s="64"/>
      <c r="T23" s="72"/>
      <c r="U23" s="71"/>
      <c r="V23" s="71"/>
      <c r="W23" s="71"/>
      <c r="X23" s="71"/>
    </row>
    <row r="24" spans="1:20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N24" s="109"/>
      <c r="T24" s="71"/>
    </row>
    <row r="25" spans="1:20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N25" s="109"/>
      <c r="T25" s="71"/>
    </row>
    <row r="26" spans="1:20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N26" s="110"/>
      <c r="T26" s="112"/>
    </row>
    <row r="27" spans="1:20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N27" s="64"/>
      <c r="T27" s="64"/>
    </row>
    <row r="28" spans="1:20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T28" s="64"/>
    </row>
    <row r="29" spans="1:12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>
      <c r="A32" s="65"/>
      <c r="B32" s="65"/>
      <c r="C32" s="65"/>
      <c r="D32" s="97"/>
      <c r="E32" s="97"/>
      <c r="F32" s="97"/>
      <c r="G32" s="97"/>
      <c r="H32" s="97"/>
      <c r="I32" s="97"/>
      <c r="J32" s="97"/>
      <c r="K32" s="97"/>
      <c r="L32" s="97"/>
    </row>
    <row r="33" spans="1:13">
      <c r="A33" s="64"/>
      <c r="B33" s="64"/>
      <c r="C33" s="72"/>
      <c r="D33" s="96"/>
      <c r="E33" s="96"/>
      <c r="F33" s="96"/>
      <c r="G33" s="96"/>
      <c r="H33" s="96"/>
      <c r="I33" s="96"/>
      <c r="J33" s="96"/>
      <c r="K33" s="96"/>
      <c r="L33" s="96"/>
      <c r="M33" s="64"/>
    </row>
    <row r="34" spans="1:13">
      <c r="A34" s="64"/>
      <c r="B34" s="64"/>
      <c r="C34" s="72"/>
      <c r="D34" s="96"/>
      <c r="E34" s="96"/>
      <c r="F34" s="96"/>
      <c r="G34" s="96"/>
      <c r="H34" s="96"/>
      <c r="I34" s="96"/>
      <c r="J34" s="96"/>
      <c r="K34" s="96"/>
      <c r="L34" s="96"/>
      <c r="M34" s="64"/>
    </row>
    <row r="35" spans="1:13">
      <c r="A35" s="64"/>
      <c r="B35" s="64"/>
      <c r="C35" s="72"/>
      <c r="D35" s="96"/>
      <c r="E35" s="96"/>
      <c r="F35" s="96"/>
      <c r="G35" s="96"/>
      <c r="H35" s="96"/>
      <c r="I35" s="96"/>
      <c r="J35" s="96"/>
      <c r="K35" s="96"/>
      <c r="L35" s="96"/>
      <c r="M35" s="64"/>
    </row>
    <row r="36" spans="1:13">
      <c r="A36" s="64"/>
      <c r="B36" s="64"/>
      <c r="C36" s="72"/>
      <c r="D36" s="96"/>
      <c r="E36" s="96"/>
      <c r="F36" s="96"/>
      <c r="G36" s="96"/>
      <c r="H36" s="96"/>
      <c r="I36" s="96"/>
      <c r="J36" s="96"/>
      <c r="K36" s="96"/>
      <c r="L36" s="96"/>
      <c r="M36" s="64"/>
    </row>
    <row r="37" spans="1:12">
      <c r="A37" s="64"/>
      <c r="B37" s="64"/>
      <c r="C37" s="72"/>
      <c r="D37" s="64"/>
      <c r="I37" s="111"/>
      <c r="J37" s="111"/>
      <c r="K37" s="111"/>
      <c r="L37" s="111"/>
    </row>
    <row r="38" spans="1:4">
      <c r="A38" s="64"/>
      <c r="B38" s="64"/>
      <c r="C38" s="72"/>
      <c r="D38" s="64"/>
    </row>
    <row r="39" spans="1:4">
      <c r="A39" s="64"/>
      <c r="B39" s="64"/>
      <c r="C39" s="72"/>
      <c r="D39" s="64"/>
    </row>
    <row r="40" spans="1:4">
      <c r="A40" s="64"/>
      <c r="B40" s="64"/>
      <c r="C40" s="72"/>
      <c r="D40" s="64"/>
    </row>
    <row r="41" spans="1:4">
      <c r="A41" s="64"/>
      <c r="B41" s="64"/>
      <c r="C41" s="72"/>
      <c r="D41" s="64"/>
    </row>
    <row r="42" spans="1:4">
      <c r="A42" s="64"/>
      <c r="B42" s="64"/>
      <c r="C42" s="72"/>
      <c r="D42" s="64"/>
    </row>
    <row r="43" spans="1:4">
      <c r="A43" s="64"/>
      <c r="B43" s="64"/>
      <c r="C43" s="72"/>
      <c r="D43" s="64"/>
    </row>
    <row r="44" spans="1:4">
      <c r="A44" s="64"/>
      <c r="B44" s="64"/>
      <c r="C44" s="72"/>
      <c r="D44" s="64"/>
    </row>
    <row r="45" spans="1:4">
      <c r="A45" s="64"/>
      <c r="B45" s="64"/>
      <c r="C45" s="72"/>
      <c r="D45" s="64"/>
    </row>
    <row r="46" spans="1:4">
      <c r="A46" s="64"/>
      <c r="B46" s="64"/>
      <c r="C46" s="72"/>
      <c r="D46" s="64"/>
    </row>
    <row r="47" spans="1:4">
      <c r="A47" s="64"/>
      <c r="B47" s="64"/>
      <c r="C47" s="72"/>
      <c r="D47" s="64"/>
    </row>
    <row r="48" spans="1:4">
      <c r="A48" s="64"/>
      <c r="B48" s="64"/>
      <c r="C48" s="72"/>
      <c r="D48" s="64"/>
    </row>
    <row r="49" spans="1:4">
      <c r="A49" s="64"/>
      <c r="B49" s="64"/>
      <c r="C49" s="72"/>
      <c r="D49" s="64"/>
    </row>
    <row r="50" spans="1:4">
      <c r="A50" s="64"/>
      <c r="B50" s="64"/>
      <c r="C50" s="72"/>
      <c r="D50" s="64"/>
    </row>
    <row r="51" spans="1:4">
      <c r="A51" s="64"/>
      <c r="B51" s="64"/>
      <c r="C51" s="72"/>
      <c r="D51" s="64"/>
    </row>
    <row r="52" spans="1:4">
      <c r="A52" s="64"/>
      <c r="B52" s="64"/>
      <c r="C52" s="72"/>
      <c r="D52" s="64"/>
    </row>
    <row r="53" spans="1:4">
      <c r="A53" s="64"/>
      <c r="B53" s="64"/>
      <c r="C53" s="72"/>
      <c r="D53" s="64"/>
    </row>
    <row r="54" spans="1:4">
      <c r="A54" s="64"/>
      <c r="B54" s="64"/>
      <c r="C54" s="72"/>
      <c r="D54" s="64"/>
    </row>
    <row r="55" spans="1:4">
      <c r="A55" s="64"/>
      <c r="B55" s="64"/>
      <c r="C55" s="72"/>
      <c r="D55" s="64"/>
    </row>
    <row r="56" spans="1:4">
      <c r="A56" s="64"/>
      <c r="B56" s="64"/>
      <c r="C56" s="72"/>
      <c r="D56" s="64"/>
    </row>
    <row r="57" spans="1:4">
      <c r="A57" s="64"/>
      <c r="B57" s="64"/>
      <c r="C57" s="72"/>
      <c r="D57" s="64"/>
    </row>
    <row r="58" spans="1:4">
      <c r="A58" s="64"/>
      <c r="B58" s="64"/>
      <c r="C58" s="72"/>
      <c r="D58" s="64"/>
    </row>
    <row r="59" spans="1:3">
      <c r="A59" s="64"/>
      <c r="B59" s="64"/>
      <c r="C59" s="64"/>
    </row>
    <row r="60" spans="1:3">
      <c r="A60" s="64"/>
      <c r="B60" s="64"/>
      <c r="C60" s="64"/>
    </row>
    <row r="61" spans="1:3">
      <c r="A61" s="64"/>
      <c r="B61" s="64"/>
      <c r="C61" s="64"/>
    </row>
    <row r="62" spans="1:3">
      <c r="A62" s="64"/>
      <c r="B62" s="64"/>
      <c r="C62" s="64"/>
    </row>
    <row r="63" spans="1:3">
      <c r="A63" s="64"/>
      <c r="B63" s="64"/>
      <c r="C63" s="64"/>
    </row>
  </sheetData>
  <mergeCells count="15">
    <mergeCell ref="A1:B1"/>
    <mergeCell ref="E1:H1"/>
    <mergeCell ref="A2:D2"/>
    <mergeCell ref="E3:J3"/>
    <mergeCell ref="E4:F4"/>
    <mergeCell ref="G4:H4"/>
    <mergeCell ref="I4:J4"/>
    <mergeCell ref="A6:L6"/>
    <mergeCell ref="A12:L12"/>
    <mergeCell ref="A22:L2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workbookViewId="0">
      <selection activeCell="N23" sqref="N23:O23"/>
    </sheetView>
  </sheetViews>
  <sheetFormatPr defaultColWidth="9.11111111111111" defaultRowHeight="14.4"/>
  <cols>
    <col min="1" max="1" width="10.5555555555556" customWidth="1"/>
    <col min="2" max="2" width="37" customWidth="1"/>
    <col min="3" max="3" width="7.33333333333333" customWidth="1"/>
    <col min="4" max="4" width="9" customWidth="1"/>
    <col min="5" max="5" width="6.66666666666667" customWidth="1"/>
    <col min="6" max="6" width="6.88888888888889" customWidth="1"/>
    <col min="7" max="7" width="6.44444444444444" customWidth="1"/>
    <col min="8" max="8" width="6.55555555555556" customWidth="1"/>
    <col min="9" max="9" width="7.55555555555556" customWidth="1"/>
    <col min="10" max="10" width="7.44444444444444" customWidth="1"/>
    <col min="11" max="11" width="9.66666666666667" customWidth="1"/>
    <col min="12" max="12" width="9.44444444444444" customWidth="1"/>
    <col min="13" max="13" width="9" customWidth="1"/>
    <col min="14" max="14" width="7.33333333333333" customWidth="1"/>
    <col min="19" max="19" width="19.6666666666667" customWidth="1"/>
    <col min="20" max="20" width="7.66666666666667" customWidth="1"/>
    <col min="22" max="22" width="7.66666666666667" customWidth="1"/>
  </cols>
  <sheetData>
    <row r="1" ht="15.6" spans="1:24">
      <c r="A1" s="1" t="s">
        <v>0</v>
      </c>
      <c r="B1" s="1"/>
      <c r="C1" s="1"/>
      <c r="D1" s="1"/>
      <c r="E1" t="s">
        <v>1</v>
      </c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ht="15.6" spans="1:24">
      <c r="A2" s="2" t="s">
        <v>2</v>
      </c>
      <c r="B2" s="2"/>
      <c r="C2" s="2"/>
      <c r="D2" s="2"/>
      <c r="E2" s="172" t="s">
        <v>3</v>
      </c>
      <c r="F2" s="172"/>
      <c r="G2" s="172" t="s">
        <v>76</v>
      </c>
      <c r="H2" s="172"/>
      <c r="I2" s="2"/>
      <c r="J2" s="2"/>
      <c r="K2" s="2"/>
      <c r="L2" s="2"/>
      <c r="M2" s="65"/>
      <c r="N2" s="65"/>
      <c r="O2" s="64"/>
      <c r="P2" s="64"/>
      <c r="Q2" s="64"/>
      <c r="R2" s="64"/>
      <c r="S2" s="65"/>
      <c r="T2" s="65"/>
      <c r="U2" s="64"/>
      <c r="V2" s="64"/>
      <c r="W2" s="64"/>
      <c r="X2" s="64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98" t="s">
        <v>9</v>
      </c>
      <c r="N3" s="99"/>
      <c r="O3" s="71"/>
      <c r="P3" s="71"/>
      <c r="Q3" s="71"/>
      <c r="R3" s="71"/>
      <c r="S3" s="64"/>
      <c r="T3" s="72"/>
      <c r="U3" s="71"/>
      <c r="V3" s="71"/>
      <c r="W3" s="71"/>
      <c r="X3" s="71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100"/>
      <c r="N4" s="101"/>
      <c r="O4" s="71"/>
      <c r="P4" s="71"/>
      <c r="Q4" s="71"/>
      <c r="R4" s="71"/>
      <c r="S4" s="64"/>
      <c r="T4" s="72"/>
      <c r="U4" s="71"/>
      <c r="V4" s="71"/>
      <c r="W4" s="71"/>
      <c r="X4" s="71"/>
    </row>
    <row r="5" ht="42" customHeight="1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71"/>
      <c r="P5" s="71"/>
      <c r="Q5" s="71"/>
      <c r="R5" s="71"/>
      <c r="S5" s="64"/>
      <c r="T5" s="72"/>
      <c r="U5" s="71"/>
      <c r="V5" s="71"/>
      <c r="W5" s="71"/>
      <c r="X5" s="71"/>
    </row>
    <row r="6" spans="1:24">
      <c r="A6" s="175" t="s">
        <v>15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9"/>
      <c r="M6" s="64"/>
      <c r="N6" s="72"/>
      <c r="O6" s="71"/>
      <c r="P6" s="71"/>
      <c r="Q6" s="71"/>
      <c r="R6" s="71"/>
      <c r="S6" s="64"/>
      <c r="T6" s="72"/>
      <c r="U6" s="71"/>
      <c r="V6" s="71"/>
      <c r="W6" s="71"/>
      <c r="X6" s="71"/>
    </row>
    <row r="7" spans="1:24">
      <c r="A7" s="93" t="s">
        <v>77</v>
      </c>
      <c r="B7" s="94" t="s">
        <v>78</v>
      </c>
      <c r="C7" s="32">
        <v>250</v>
      </c>
      <c r="D7" s="84">
        <v>250</v>
      </c>
      <c r="E7" s="29">
        <v>7.17</v>
      </c>
      <c r="F7" s="46">
        <v>8.96</v>
      </c>
      <c r="G7" s="29">
        <v>9.92</v>
      </c>
      <c r="H7" s="46">
        <v>12.4</v>
      </c>
      <c r="I7" s="32">
        <v>43.09</v>
      </c>
      <c r="J7" s="46">
        <v>53.86</v>
      </c>
      <c r="K7" s="32">
        <v>292</v>
      </c>
      <c r="L7" s="46">
        <v>365</v>
      </c>
      <c r="M7" s="32">
        <v>1.26</v>
      </c>
      <c r="N7" s="103">
        <v>1.58</v>
      </c>
      <c r="O7" s="71"/>
      <c r="P7" s="71"/>
      <c r="Q7" s="71"/>
      <c r="R7" s="71"/>
      <c r="S7" s="64"/>
      <c r="T7" s="72"/>
      <c r="U7" s="71"/>
      <c r="V7" s="71"/>
      <c r="W7" s="71"/>
      <c r="X7" s="71"/>
    </row>
    <row r="8" spans="1:24">
      <c r="A8" s="36" t="s">
        <v>43</v>
      </c>
      <c r="B8" s="37" t="s">
        <v>79</v>
      </c>
      <c r="C8" s="26">
        <v>10</v>
      </c>
      <c r="D8" s="27">
        <v>10</v>
      </c>
      <c r="E8" s="26">
        <v>0.08</v>
      </c>
      <c r="F8" s="177">
        <v>0.08</v>
      </c>
      <c r="G8" s="29">
        <v>7.25</v>
      </c>
      <c r="H8" s="46">
        <v>7.25</v>
      </c>
      <c r="I8" s="32">
        <v>0.13</v>
      </c>
      <c r="J8" s="33">
        <v>0.13</v>
      </c>
      <c r="K8" s="32">
        <v>66</v>
      </c>
      <c r="L8" s="33">
        <v>66</v>
      </c>
      <c r="M8" s="32">
        <v>0</v>
      </c>
      <c r="N8" s="33">
        <v>0</v>
      </c>
      <c r="O8" s="71"/>
      <c r="P8" s="71"/>
      <c r="Q8" s="71"/>
      <c r="R8" s="71"/>
      <c r="S8" s="64"/>
      <c r="T8" s="72"/>
      <c r="U8" s="71"/>
      <c r="V8" s="71"/>
      <c r="W8" s="71"/>
      <c r="X8" s="71"/>
    </row>
    <row r="9" spans="1:24">
      <c r="A9" s="24" t="s">
        <v>45</v>
      </c>
      <c r="B9" s="31" t="s">
        <v>46</v>
      </c>
      <c r="C9" s="32">
        <v>200</v>
      </c>
      <c r="D9" s="33">
        <v>200</v>
      </c>
      <c r="E9" s="29">
        <v>3.77</v>
      </c>
      <c r="F9" s="46">
        <v>3.77</v>
      </c>
      <c r="G9" s="35">
        <v>3.9</v>
      </c>
      <c r="H9" s="46">
        <v>3.9</v>
      </c>
      <c r="I9" s="29">
        <v>25.78</v>
      </c>
      <c r="J9" s="46">
        <v>25.78</v>
      </c>
      <c r="K9" s="29">
        <v>149</v>
      </c>
      <c r="L9" s="46">
        <v>149</v>
      </c>
      <c r="M9" s="32">
        <v>1.3</v>
      </c>
      <c r="N9" s="103">
        <v>1.3</v>
      </c>
      <c r="O9" s="71"/>
      <c r="P9" s="71"/>
      <c r="Q9" s="71"/>
      <c r="R9" s="71"/>
      <c r="S9" s="64"/>
      <c r="T9" s="72"/>
      <c r="U9" s="71"/>
      <c r="V9" s="71"/>
      <c r="W9" s="71"/>
      <c r="X9" s="71"/>
    </row>
    <row r="10" spans="1:24">
      <c r="A10" s="36"/>
      <c r="B10" s="31" t="s">
        <v>22</v>
      </c>
      <c r="C10" s="32">
        <v>60</v>
      </c>
      <c r="D10" s="33">
        <v>60</v>
      </c>
      <c r="E10" s="29">
        <f>C10*7.7/100</f>
        <v>4.62</v>
      </c>
      <c r="F10" s="46">
        <f>D10*7.7/100</f>
        <v>4.62</v>
      </c>
      <c r="G10" s="29">
        <f>C10*0.8/100</f>
        <v>0.48</v>
      </c>
      <c r="H10" s="46">
        <f>D10*0.8/100</f>
        <v>0.48</v>
      </c>
      <c r="I10" s="29">
        <f>C10*49.5/100</f>
        <v>29.7</v>
      </c>
      <c r="J10" s="46">
        <f>D10*49.5/100</f>
        <v>29.7</v>
      </c>
      <c r="K10" s="29">
        <f>E10*4+G10*9+I10*4</f>
        <v>141.6</v>
      </c>
      <c r="L10" s="46">
        <f>F10*4+H10*9+J10*4</f>
        <v>141.6</v>
      </c>
      <c r="M10" s="129">
        <v>0.1</v>
      </c>
      <c r="N10" s="103">
        <v>0.12</v>
      </c>
      <c r="O10" s="71"/>
      <c r="P10" s="71"/>
      <c r="Q10" s="71"/>
      <c r="R10" s="71"/>
      <c r="S10" s="64"/>
      <c r="T10" s="72"/>
      <c r="U10" s="71"/>
      <c r="V10" s="71"/>
      <c r="W10" s="71"/>
      <c r="X10" s="71"/>
    </row>
    <row r="11" customFormat="1" spans="1:24">
      <c r="A11" s="36"/>
      <c r="B11" s="40" t="s">
        <v>25</v>
      </c>
      <c r="C11" s="8">
        <f>SUM(C7:C10)</f>
        <v>520</v>
      </c>
      <c r="D11" s="63">
        <f t="shared" ref="D11:N11" si="0">SUM(D7:D10)</f>
        <v>520</v>
      </c>
      <c r="E11" s="8">
        <f t="shared" si="0"/>
        <v>15.64</v>
      </c>
      <c r="F11" s="63">
        <f t="shared" si="0"/>
        <v>17.43</v>
      </c>
      <c r="G11" s="8">
        <f t="shared" si="0"/>
        <v>21.55</v>
      </c>
      <c r="H11" s="63">
        <f t="shared" si="0"/>
        <v>24.03</v>
      </c>
      <c r="I11" s="8">
        <f t="shared" si="0"/>
        <v>98.7</v>
      </c>
      <c r="J11" s="63">
        <f t="shared" si="0"/>
        <v>109.47</v>
      </c>
      <c r="K11" s="8">
        <f t="shared" si="0"/>
        <v>648.6</v>
      </c>
      <c r="L11" s="63">
        <f t="shared" si="0"/>
        <v>721.6</v>
      </c>
      <c r="M11" s="8">
        <f t="shared" si="0"/>
        <v>2.66</v>
      </c>
      <c r="N11" s="63">
        <f t="shared" si="0"/>
        <v>3</v>
      </c>
      <c r="O11" s="71"/>
      <c r="P11" s="71"/>
      <c r="Q11" s="71"/>
      <c r="R11" s="71"/>
      <c r="S11" s="64"/>
      <c r="T11" s="72"/>
      <c r="U11" s="71"/>
      <c r="V11" s="71"/>
      <c r="W11" s="71"/>
      <c r="X11" s="71"/>
    </row>
    <row r="12" spans="1:24">
      <c r="A12" s="42" t="s">
        <v>26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4"/>
      <c r="M12" s="64"/>
      <c r="N12" s="72"/>
      <c r="O12" s="71"/>
      <c r="P12" s="71"/>
      <c r="Q12" s="71"/>
      <c r="R12" s="71"/>
      <c r="S12" s="64"/>
      <c r="T12" s="72"/>
      <c r="U12" s="71"/>
      <c r="V12" s="71"/>
      <c r="W12" s="71"/>
      <c r="X12" s="71"/>
    </row>
    <row r="13" spans="1:24">
      <c r="A13" s="93" t="s">
        <v>80</v>
      </c>
      <c r="B13" s="89" t="s">
        <v>81</v>
      </c>
      <c r="C13" s="32">
        <v>100</v>
      </c>
      <c r="D13" s="45">
        <v>100</v>
      </c>
      <c r="E13" s="29">
        <v>1.92</v>
      </c>
      <c r="F13" s="46">
        <v>1.92</v>
      </c>
      <c r="G13" s="29">
        <v>15.62</v>
      </c>
      <c r="H13" s="46">
        <v>15.62</v>
      </c>
      <c r="I13" s="32">
        <v>8.06</v>
      </c>
      <c r="J13" s="46">
        <v>8.06</v>
      </c>
      <c r="K13" s="29">
        <v>182</v>
      </c>
      <c r="L13" s="46">
        <v>182</v>
      </c>
      <c r="M13" s="129">
        <v>10</v>
      </c>
      <c r="N13" s="103">
        <v>10</v>
      </c>
      <c r="O13" s="71"/>
      <c r="P13" s="71"/>
      <c r="Q13" s="71"/>
      <c r="R13" s="71"/>
      <c r="S13" s="64"/>
      <c r="T13" s="72"/>
      <c r="U13" s="71"/>
      <c r="V13" s="71"/>
      <c r="W13" s="71"/>
      <c r="X13" s="71"/>
    </row>
    <row r="14" spans="1:24">
      <c r="A14" s="88" t="s">
        <v>82</v>
      </c>
      <c r="B14" s="89" t="s">
        <v>83</v>
      </c>
      <c r="C14" s="90" t="s">
        <v>84</v>
      </c>
      <c r="D14" s="91" t="s">
        <v>68</v>
      </c>
      <c r="E14" s="29">
        <v>2.04</v>
      </c>
      <c r="F14" s="46">
        <v>2.54</v>
      </c>
      <c r="G14" s="29">
        <v>5.99</v>
      </c>
      <c r="H14" s="46">
        <v>7.49</v>
      </c>
      <c r="I14" s="29">
        <v>13.84</v>
      </c>
      <c r="J14" s="46">
        <v>17.3</v>
      </c>
      <c r="K14" s="29">
        <v>120.16</v>
      </c>
      <c r="L14" s="46">
        <v>150.2</v>
      </c>
      <c r="M14" s="129">
        <v>13.46</v>
      </c>
      <c r="N14" s="103">
        <v>16.83</v>
      </c>
      <c r="O14" s="71"/>
      <c r="P14" s="71"/>
      <c r="Q14" s="71"/>
      <c r="R14" s="71"/>
      <c r="S14" s="64"/>
      <c r="T14" s="72"/>
      <c r="U14" s="71"/>
      <c r="V14" s="71"/>
      <c r="W14" s="71"/>
      <c r="X14" s="71"/>
    </row>
    <row r="15" spans="1:24">
      <c r="A15" s="149" t="s">
        <v>85</v>
      </c>
      <c r="B15" s="150" t="s">
        <v>86</v>
      </c>
      <c r="C15" s="178">
        <v>100</v>
      </c>
      <c r="D15" s="152">
        <v>100</v>
      </c>
      <c r="E15" s="29">
        <v>16.6</v>
      </c>
      <c r="F15" s="46">
        <v>16.6</v>
      </c>
      <c r="G15" s="29">
        <v>15.46</v>
      </c>
      <c r="H15" s="46">
        <v>15.46</v>
      </c>
      <c r="I15" s="29">
        <v>16.42</v>
      </c>
      <c r="J15" s="46">
        <v>16.42</v>
      </c>
      <c r="K15" s="29">
        <v>272.96</v>
      </c>
      <c r="L15" s="46">
        <v>272.96</v>
      </c>
      <c r="M15" s="129">
        <v>1</v>
      </c>
      <c r="N15" s="103">
        <v>1</v>
      </c>
      <c r="O15" s="71"/>
      <c r="P15" s="71"/>
      <c r="Q15" s="71"/>
      <c r="R15" s="71"/>
      <c r="S15" s="64"/>
      <c r="T15" s="72"/>
      <c r="U15" s="71"/>
      <c r="V15" s="71"/>
      <c r="W15" s="71"/>
      <c r="X15" s="71"/>
    </row>
    <row r="16" spans="1:24">
      <c r="A16" s="52" t="s">
        <v>87</v>
      </c>
      <c r="B16" s="150" t="s">
        <v>88</v>
      </c>
      <c r="C16" s="178">
        <v>150</v>
      </c>
      <c r="D16" s="152">
        <v>180</v>
      </c>
      <c r="E16" s="29">
        <v>3.57</v>
      </c>
      <c r="F16" s="46">
        <v>4.28</v>
      </c>
      <c r="G16" s="29">
        <v>5.43</v>
      </c>
      <c r="H16" s="46">
        <v>6.52</v>
      </c>
      <c r="I16" s="29">
        <v>15.26</v>
      </c>
      <c r="J16" s="46">
        <v>18.31</v>
      </c>
      <c r="K16" s="29">
        <v>124</v>
      </c>
      <c r="L16" s="46">
        <v>148.8</v>
      </c>
      <c r="M16" s="129">
        <v>79.72</v>
      </c>
      <c r="N16" s="103">
        <v>95.66</v>
      </c>
      <c r="O16" s="71"/>
      <c r="P16" s="71"/>
      <c r="Q16" s="71"/>
      <c r="R16" s="71"/>
      <c r="S16" s="64"/>
      <c r="T16" s="72"/>
      <c r="U16" s="71"/>
      <c r="V16" s="71"/>
      <c r="W16" s="71"/>
      <c r="X16" s="71"/>
    </row>
    <row r="17" spans="1:24">
      <c r="A17" s="58" t="s">
        <v>89</v>
      </c>
      <c r="B17" s="31" t="s">
        <v>90</v>
      </c>
      <c r="C17" s="32">
        <v>200</v>
      </c>
      <c r="D17" s="33">
        <v>200</v>
      </c>
      <c r="E17" s="29">
        <v>0.88</v>
      </c>
      <c r="F17" s="46">
        <v>0.97</v>
      </c>
      <c r="G17" s="35">
        <v>0.05</v>
      </c>
      <c r="H17" s="46">
        <v>0.11</v>
      </c>
      <c r="I17" s="29">
        <v>17.34</v>
      </c>
      <c r="J17" s="46">
        <v>19.3</v>
      </c>
      <c r="K17" s="29">
        <v>73.2</v>
      </c>
      <c r="L17" s="46">
        <v>81.3</v>
      </c>
      <c r="M17" s="129">
        <v>0.29</v>
      </c>
      <c r="N17" s="103">
        <v>0.32</v>
      </c>
      <c r="O17" s="71"/>
      <c r="P17" s="71"/>
      <c r="Q17" s="71"/>
      <c r="R17" s="71"/>
      <c r="S17" s="64"/>
      <c r="T17" s="72"/>
      <c r="U17" s="71"/>
      <c r="V17" s="71"/>
      <c r="W17" s="71"/>
      <c r="X17" s="71"/>
    </row>
    <row r="18" spans="1:24">
      <c r="A18" s="24"/>
      <c r="B18" s="31" t="s">
        <v>36</v>
      </c>
      <c r="C18" s="32">
        <v>60</v>
      </c>
      <c r="D18" s="33">
        <v>60</v>
      </c>
      <c r="E18" s="29">
        <v>3.96</v>
      </c>
      <c r="F18" s="46">
        <v>3.96</v>
      </c>
      <c r="G18" s="29">
        <v>0.66</v>
      </c>
      <c r="H18" s="46">
        <v>0.66</v>
      </c>
      <c r="I18" s="29">
        <v>26.34</v>
      </c>
      <c r="J18" s="46">
        <v>26.34</v>
      </c>
      <c r="K18" s="29">
        <v>127.14</v>
      </c>
      <c r="L18" s="46">
        <v>127.14</v>
      </c>
      <c r="M18" s="129">
        <v>0.24</v>
      </c>
      <c r="N18" s="103">
        <v>0.24</v>
      </c>
      <c r="O18" s="71"/>
      <c r="P18" s="71"/>
      <c r="Q18" s="71"/>
      <c r="R18" s="71"/>
      <c r="S18" s="64"/>
      <c r="T18" s="72"/>
      <c r="U18" s="71"/>
      <c r="V18" s="71"/>
      <c r="W18" s="71"/>
      <c r="X18" s="71"/>
    </row>
    <row r="19" spans="1:24">
      <c r="A19" s="24"/>
      <c r="B19" s="31" t="s">
        <v>22</v>
      </c>
      <c r="C19" s="32">
        <v>60</v>
      </c>
      <c r="D19" s="33">
        <v>90</v>
      </c>
      <c r="E19" s="29">
        <v>4.62</v>
      </c>
      <c r="F19" s="46">
        <v>6.93</v>
      </c>
      <c r="G19" s="29">
        <v>0.48</v>
      </c>
      <c r="H19" s="46">
        <v>0.72</v>
      </c>
      <c r="I19" s="29">
        <v>29.7</v>
      </c>
      <c r="J19" s="46">
        <v>44.55</v>
      </c>
      <c r="K19" s="29">
        <v>141.6</v>
      </c>
      <c r="L19" s="46">
        <v>212.4</v>
      </c>
      <c r="M19" s="129">
        <v>0.1</v>
      </c>
      <c r="N19" s="103">
        <v>0.15</v>
      </c>
      <c r="O19" s="71"/>
      <c r="P19" s="71"/>
      <c r="Q19" s="71"/>
      <c r="R19" s="71"/>
      <c r="S19" s="64"/>
      <c r="T19" s="72"/>
      <c r="U19" s="71"/>
      <c r="V19" s="71"/>
      <c r="W19" s="71"/>
      <c r="X19" s="71"/>
    </row>
    <row r="20" spans="1:24">
      <c r="A20" s="24"/>
      <c r="B20" s="40" t="s">
        <v>57</v>
      </c>
      <c r="C20" s="8">
        <v>200</v>
      </c>
      <c r="D20" s="59">
        <v>200</v>
      </c>
      <c r="E20" s="60">
        <v>0.4</v>
      </c>
      <c r="F20" s="95">
        <v>0.4</v>
      </c>
      <c r="G20" s="8">
        <v>0.4</v>
      </c>
      <c r="H20" s="95">
        <v>0.4</v>
      </c>
      <c r="I20" s="8">
        <v>9.8</v>
      </c>
      <c r="J20" s="95">
        <v>9.8</v>
      </c>
      <c r="K20" s="60">
        <v>44.4</v>
      </c>
      <c r="L20" s="95">
        <v>44.4</v>
      </c>
      <c r="M20" s="180">
        <v>4</v>
      </c>
      <c r="N20" s="181">
        <v>4</v>
      </c>
      <c r="O20" s="71"/>
      <c r="P20" s="71"/>
      <c r="Q20" s="71"/>
      <c r="R20" s="71"/>
      <c r="S20" s="64"/>
      <c r="T20" s="72"/>
      <c r="U20" s="71"/>
      <c r="V20" s="71"/>
      <c r="W20" s="71"/>
      <c r="X20" s="71"/>
    </row>
    <row r="21" spans="1:24">
      <c r="A21" s="24"/>
      <c r="B21" s="40"/>
      <c r="C21" s="8"/>
      <c r="D21" s="59"/>
      <c r="E21" s="60"/>
      <c r="F21" s="95"/>
      <c r="G21" s="8"/>
      <c r="H21" s="95"/>
      <c r="I21" s="8"/>
      <c r="J21" s="95"/>
      <c r="K21" s="60"/>
      <c r="L21" s="95"/>
      <c r="M21" s="180"/>
      <c r="N21" s="181"/>
      <c r="O21" s="71"/>
      <c r="P21" s="71"/>
      <c r="Q21" s="71"/>
      <c r="R21" s="71"/>
      <c r="S21" s="64"/>
      <c r="T21" s="72"/>
      <c r="U21" s="71"/>
      <c r="V21" s="71"/>
      <c r="W21" s="71"/>
      <c r="X21" s="71"/>
    </row>
    <row r="22" spans="1:24">
      <c r="A22" s="24"/>
      <c r="B22" s="40" t="s">
        <v>38</v>
      </c>
      <c r="C22" s="8">
        <v>1120</v>
      </c>
      <c r="D22" s="59">
        <v>1180</v>
      </c>
      <c r="E22" s="60">
        <v>33.99</v>
      </c>
      <c r="F22" s="95">
        <v>37.6</v>
      </c>
      <c r="G22" s="8">
        <v>44.14</v>
      </c>
      <c r="H22" s="95">
        <v>46.98</v>
      </c>
      <c r="I22" s="8">
        <v>136.76</v>
      </c>
      <c r="J22" s="95">
        <v>160.08</v>
      </c>
      <c r="K22" s="60">
        <v>1085.46</v>
      </c>
      <c r="L22" s="95">
        <v>1219.2</v>
      </c>
      <c r="M22" s="180">
        <v>108.81</v>
      </c>
      <c r="N22" s="181">
        <v>128.2</v>
      </c>
      <c r="O22" s="71"/>
      <c r="P22" s="71"/>
      <c r="Q22" s="71"/>
      <c r="R22" s="71"/>
      <c r="S22" s="64"/>
      <c r="T22" s="72"/>
      <c r="U22" s="71"/>
      <c r="V22" s="71"/>
      <c r="W22" s="71"/>
      <c r="X22" s="71"/>
    </row>
    <row r="23" spans="1:20">
      <c r="A23" s="62"/>
      <c r="B23" s="40" t="s">
        <v>39</v>
      </c>
      <c r="C23" s="8">
        <v>1640</v>
      </c>
      <c r="D23" s="63">
        <v>1700</v>
      </c>
      <c r="E23" s="60">
        <v>49.63</v>
      </c>
      <c r="F23" s="95">
        <v>55.03</v>
      </c>
      <c r="G23" s="60">
        <v>65.69</v>
      </c>
      <c r="H23" s="95">
        <v>71.01</v>
      </c>
      <c r="I23" s="60">
        <v>235.46</v>
      </c>
      <c r="J23" s="95">
        <v>269.55</v>
      </c>
      <c r="K23" s="60">
        <v>1734.06</v>
      </c>
      <c r="L23" s="95">
        <v>1940.8</v>
      </c>
      <c r="M23" s="60">
        <v>111.47</v>
      </c>
      <c r="N23" s="95">
        <v>131.2</v>
      </c>
      <c r="T23" s="136"/>
    </row>
    <row r="24" spans="1:20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N24" s="109"/>
      <c r="T24" s="71"/>
    </row>
    <row r="25" spans="1:20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N25" s="109"/>
      <c r="T25" s="71"/>
    </row>
    <row r="26" spans="1:20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N26" s="110"/>
      <c r="T26" s="112"/>
    </row>
    <row r="27" spans="1:20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N27" s="64"/>
      <c r="T27" s="64"/>
    </row>
    <row r="28" spans="1:20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T28" s="64"/>
    </row>
    <row r="29" spans="1:12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>
      <c r="A32" s="65"/>
      <c r="B32" s="65"/>
      <c r="C32" s="65"/>
      <c r="D32" s="97"/>
      <c r="E32" s="97"/>
      <c r="F32" s="97"/>
      <c r="G32" s="97"/>
      <c r="H32" s="97"/>
      <c r="I32" s="97"/>
      <c r="J32" s="97"/>
      <c r="K32" s="97"/>
      <c r="L32" s="97"/>
    </row>
    <row r="33" spans="1:13">
      <c r="A33" s="64"/>
      <c r="B33" s="64"/>
      <c r="C33" s="72"/>
      <c r="D33" s="96"/>
      <c r="E33" s="96"/>
      <c r="F33" s="96"/>
      <c r="G33" s="96"/>
      <c r="H33" s="96"/>
      <c r="I33" s="96"/>
      <c r="J33" s="96"/>
      <c r="K33" s="96"/>
      <c r="L33" s="96"/>
      <c r="M33" s="64"/>
    </row>
    <row r="34" spans="1:13">
      <c r="A34" s="64"/>
      <c r="B34" s="64"/>
      <c r="C34" s="72"/>
      <c r="D34" s="96"/>
      <c r="E34" s="96"/>
      <c r="F34" s="96"/>
      <c r="G34" s="96"/>
      <c r="H34" s="96"/>
      <c r="I34" s="96"/>
      <c r="J34" s="96"/>
      <c r="K34" s="96"/>
      <c r="L34" s="96"/>
      <c r="M34" s="64"/>
    </row>
    <row r="35" spans="1:13">
      <c r="A35" s="64"/>
      <c r="B35" s="64"/>
      <c r="C35" s="72"/>
      <c r="D35" s="96"/>
      <c r="E35" s="96"/>
      <c r="F35" s="96"/>
      <c r="G35" s="96"/>
      <c r="H35" s="96"/>
      <c r="I35" s="96"/>
      <c r="J35" s="96"/>
      <c r="K35" s="96"/>
      <c r="L35" s="96"/>
      <c r="M35" s="64"/>
    </row>
    <row r="36" spans="1:13">
      <c r="A36" s="64"/>
      <c r="B36" s="64"/>
      <c r="C36" s="72"/>
      <c r="D36" s="96"/>
      <c r="E36" s="96"/>
      <c r="F36" s="96"/>
      <c r="G36" s="96"/>
      <c r="H36" s="96"/>
      <c r="I36" s="96"/>
      <c r="J36" s="96"/>
      <c r="K36" s="96"/>
      <c r="L36" s="96"/>
      <c r="M36" s="64"/>
    </row>
    <row r="37" spans="1:12">
      <c r="A37" s="64"/>
      <c r="B37" s="64"/>
      <c r="C37" s="72"/>
      <c r="D37" s="64"/>
      <c r="I37" s="111"/>
      <c r="J37" s="111"/>
      <c r="K37" s="111"/>
      <c r="L37" s="111"/>
    </row>
    <row r="38" spans="1:4">
      <c r="A38" s="64"/>
      <c r="B38" s="64"/>
      <c r="C38" s="72"/>
      <c r="D38" s="64"/>
    </row>
    <row r="39" spans="1:4">
      <c r="A39" s="64"/>
      <c r="B39" s="64"/>
      <c r="C39" s="72"/>
      <c r="D39" s="64"/>
    </row>
    <row r="40" spans="1:4">
      <c r="A40" s="64"/>
      <c r="B40" s="64"/>
      <c r="C40" s="72"/>
      <c r="D40" s="64"/>
    </row>
    <row r="41" spans="1:4">
      <c r="A41" s="64"/>
      <c r="B41" s="64"/>
      <c r="C41" s="72"/>
      <c r="D41" s="64"/>
    </row>
    <row r="42" spans="1:4">
      <c r="A42" s="64"/>
      <c r="B42" s="64"/>
      <c r="C42" s="72"/>
      <c r="D42" s="64"/>
    </row>
    <row r="43" spans="1:4">
      <c r="A43" s="64"/>
      <c r="B43" s="64"/>
      <c r="C43" s="72"/>
      <c r="D43" s="64"/>
    </row>
    <row r="44" spans="1:4">
      <c r="A44" s="64"/>
      <c r="B44" s="64"/>
      <c r="C44" s="72"/>
      <c r="D44" s="64"/>
    </row>
    <row r="45" spans="1:4">
      <c r="A45" s="64"/>
      <c r="B45" s="64"/>
      <c r="C45" s="72"/>
      <c r="D45" s="64"/>
    </row>
    <row r="46" spans="1:4">
      <c r="A46" s="64"/>
      <c r="B46" s="64"/>
      <c r="C46" s="72"/>
      <c r="D46" s="64"/>
    </row>
    <row r="47" spans="1:4">
      <c r="A47" s="64"/>
      <c r="B47" s="64"/>
      <c r="C47" s="72"/>
      <c r="D47" s="64"/>
    </row>
    <row r="48" spans="1:4">
      <c r="A48" s="64"/>
      <c r="B48" s="64"/>
      <c r="C48" s="72"/>
      <c r="D48" s="64"/>
    </row>
    <row r="49" spans="1:4">
      <c r="A49" s="64"/>
      <c r="B49" s="64"/>
      <c r="C49" s="72"/>
      <c r="D49" s="64"/>
    </row>
    <row r="50" spans="1:4">
      <c r="A50" s="64"/>
      <c r="B50" s="64"/>
      <c r="C50" s="72"/>
      <c r="D50" s="64"/>
    </row>
    <row r="51" spans="1:4">
      <c r="A51" s="64"/>
      <c r="B51" s="64"/>
      <c r="C51" s="72"/>
      <c r="D51" s="64"/>
    </row>
    <row r="52" spans="1:4">
      <c r="A52" s="64"/>
      <c r="B52" s="64"/>
      <c r="C52" s="72"/>
      <c r="D52" s="64"/>
    </row>
    <row r="53" spans="1:4">
      <c r="A53" s="64"/>
      <c r="B53" s="64"/>
      <c r="C53" s="72"/>
      <c r="D53" s="64"/>
    </row>
    <row r="54" spans="1:4">
      <c r="A54" s="64"/>
      <c r="B54" s="64"/>
      <c r="C54" s="72"/>
      <c r="D54" s="64"/>
    </row>
    <row r="55" spans="1:4">
      <c r="A55" s="64"/>
      <c r="B55" s="64"/>
      <c r="C55" s="72"/>
      <c r="D55" s="64"/>
    </row>
    <row r="56" spans="1:4">
      <c r="A56" s="64"/>
      <c r="B56" s="64"/>
      <c r="C56" s="72"/>
      <c r="D56" s="64"/>
    </row>
    <row r="57" spans="1:4">
      <c r="A57" s="64"/>
      <c r="B57" s="64"/>
      <c r="C57" s="72"/>
      <c r="D57" s="64"/>
    </row>
    <row r="58" spans="1:4">
      <c r="A58" s="64"/>
      <c r="B58" s="64"/>
      <c r="C58" s="72"/>
      <c r="D58" s="64"/>
    </row>
    <row r="59" spans="1:3">
      <c r="A59" s="64"/>
      <c r="B59" s="64"/>
      <c r="C59" s="64"/>
    </row>
    <row r="60" spans="1:3">
      <c r="A60" s="64"/>
      <c r="B60" s="64"/>
      <c r="C60" s="64"/>
    </row>
    <row r="61" spans="1:3">
      <c r="A61" s="64"/>
      <c r="B61" s="64"/>
      <c r="C61" s="64"/>
    </row>
    <row r="62" spans="1:3">
      <c r="A62" s="64"/>
      <c r="B62" s="64"/>
      <c r="C62" s="64"/>
    </row>
    <row r="63" spans="1:3">
      <c r="A63" s="64"/>
      <c r="B63" s="64"/>
      <c r="C63" s="64"/>
    </row>
  </sheetData>
  <mergeCells count="14">
    <mergeCell ref="A1:B1"/>
    <mergeCell ref="E1:H1"/>
    <mergeCell ref="A2:D2"/>
    <mergeCell ref="E3:J3"/>
    <mergeCell ref="E4:F4"/>
    <mergeCell ref="G4:H4"/>
    <mergeCell ref="I4:J4"/>
    <mergeCell ref="A6:L6"/>
    <mergeCell ref="A12:L1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workbookViewId="0">
      <selection activeCell="M22" sqref="M22"/>
    </sheetView>
  </sheetViews>
  <sheetFormatPr defaultColWidth="9.11111111111111" defaultRowHeight="14.4"/>
  <cols>
    <col min="1" max="1" width="10.5555555555556" customWidth="1"/>
    <col min="2" max="2" width="37" customWidth="1"/>
    <col min="3" max="3" width="7.33333333333333" customWidth="1"/>
    <col min="4" max="4" width="9" customWidth="1"/>
    <col min="5" max="5" width="6.66666666666667" customWidth="1"/>
    <col min="6" max="6" width="6.88888888888889" customWidth="1"/>
    <col min="7" max="7" width="6.44444444444444" customWidth="1"/>
    <col min="8" max="8" width="6.55555555555556" customWidth="1"/>
    <col min="9" max="9" width="7.55555555555556" customWidth="1"/>
    <col min="10" max="10" width="7.44444444444444" customWidth="1"/>
    <col min="11" max="11" width="9.66666666666667" customWidth="1"/>
    <col min="12" max="12" width="9.44444444444444" customWidth="1"/>
    <col min="13" max="13" width="9" customWidth="1"/>
    <col min="14" max="14" width="7.33333333333333" customWidth="1"/>
    <col min="19" max="19" width="19.6666666666667" customWidth="1"/>
    <col min="20" max="20" width="7.66666666666667" customWidth="1"/>
    <col min="22" max="22" width="7.66666666666667" customWidth="1"/>
  </cols>
  <sheetData>
    <row r="1" ht="15.6" spans="1:24">
      <c r="A1" s="1" t="s">
        <v>0</v>
      </c>
      <c r="B1" s="1"/>
      <c r="C1" s="1"/>
      <c r="D1" s="1"/>
      <c r="E1" t="s">
        <v>1</v>
      </c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ht="15.6" spans="1:24">
      <c r="A2" s="2" t="s">
        <v>2</v>
      </c>
      <c r="B2" s="2"/>
      <c r="C2" s="2"/>
      <c r="D2" s="2"/>
      <c r="E2" s="172" t="s">
        <v>3</v>
      </c>
      <c r="F2" s="172"/>
      <c r="G2" s="172" t="s">
        <v>91</v>
      </c>
      <c r="H2" s="172"/>
      <c r="I2" s="2"/>
      <c r="J2" s="2"/>
      <c r="K2" s="2"/>
      <c r="L2" s="2"/>
      <c r="M2" s="65"/>
      <c r="N2" s="65"/>
      <c r="O2" s="64"/>
      <c r="P2" s="64"/>
      <c r="Q2" s="64"/>
      <c r="R2" s="64"/>
      <c r="S2" s="65"/>
      <c r="T2" s="65"/>
      <c r="U2" s="64"/>
      <c r="V2" s="64"/>
      <c r="W2" s="64"/>
      <c r="X2" s="64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6" t="s">
        <v>9</v>
      </c>
      <c r="N3" s="67"/>
      <c r="O3" s="71"/>
      <c r="P3" s="71"/>
      <c r="Q3" s="71"/>
      <c r="R3" s="71"/>
      <c r="S3" s="64"/>
      <c r="T3" s="72"/>
      <c r="U3" s="71"/>
      <c r="V3" s="71"/>
      <c r="W3" s="71"/>
      <c r="X3" s="71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8"/>
      <c r="N4" s="69"/>
      <c r="O4" s="71"/>
      <c r="P4" s="71"/>
      <c r="Q4" s="71"/>
      <c r="R4" s="71"/>
      <c r="S4" s="64"/>
      <c r="T4" s="72"/>
      <c r="U4" s="71"/>
      <c r="V4" s="71"/>
      <c r="W4" s="71"/>
      <c r="X4" s="71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71"/>
      <c r="P5" s="71"/>
      <c r="Q5" s="71"/>
      <c r="R5" s="71"/>
      <c r="S5" s="64"/>
      <c r="T5" s="72"/>
      <c r="U5" s="71"/>
      <c r="V5" s="71"/>
      <c r="W5" s="71"/>
      <c r="X5" s="71"/>
    </row>
    <row r="6" spans="1:2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70"/>
      <c r="M6" s="64"/>
      <c r="N6" s="72"/>
      <c r="O6" s="71"/>
      <c r="P6" s="71"/>
      <c r="Q6" s="71"/>
      <c r="R6" s="71"/>
      <c r="S6" s="64"/>
      <c r="T6" s="72"/>
      <c r="U6" s="71"/>
      <c r="V6" s="71"/>
      <c r="W6" s="71"/>
      <c r="X6" s="71"/>
    </row>
    <row r="7" spans="1:24">
      <c r="A7" s="93" t="s">
        <v>92</v>
      </c>
      <c r="B7" s="94" t="s">
        <v>93</v>
      </c>
      <c r="C7" s="32">
        <v>200</v>
      </c>
      <c r="D7" s="84">
        <v>250</v>
      </c>
      <c r="E7" s="29">
        <v>8.48</v>
      </c>
      <c r="F7" s="46">
        <v>10.6</v>
      </c>
      <c r="G7" s="29">
        <v>9.49</v>
      </c>
      <c r="H7" s="46">
        <v>11.87</v>
      </c>
      <c r="I7" s="32">
        <v>36.05</v>
      </c>
      <c r="J7" s="46">
        <v>45.07</v>
      </c>
      <c r="K7" s="32">
        <v>266.7</v>
      </c>
      <c r="L7" s="46">
        <v>333.3</v>
      </c>
      <c r="M7" s="143">
        <v>1.25</v>
      </c>
      <c r="N7" s="73">
        <v>1.57</v>
      </c>
      <c r="O7" s="71"/>
      <c r="P7" s="71"/>
      <c r="Q7" s="71"/>
      <c r="R7" s="71"/>
      <c r="S7" s="64"/>
      <c r="T7" s="72"/>
      <c r="U7" s="71"/>
      <c r="V7" s="71"/>
      <c r="W7" s="71"/>
      <c r="X7" s="71"/>
    </row>
    <row r="8" spans="1:24">
      <c r="A8" s="24" t="s">
        <v>94</v>
      </c>
      <c r="B8" s="142" t="s">
        <v>95</v>
      </c>
      <c r="C8" s="143">
        <v>200</v>
      </c>
      <c r="D8" s="33">
        <v>200</v>
      </c>
      <c r="E8" s="144">
        <v>3.35</v>
      </c>
      <c r="F8" s="145">
        <v>3.35</v>
      </c>
      <c r="G8" s="144">
        <v>2.56</v>
      </c>
      <c r="H8" s="145">
        <v>2.56</v>
      </c>
      <c r="I8" s="144">
        <v>13.09</v>
      </c>
      <c r="J8" s="145">
        <v>13.09</v>
      </c>
      <c r="K8" s="144">
        <v>89.3</v>
      </c>
      <c r="L8" s="145">
        <v>89.3</v>
      </c>
      <c r="M8" s="170">
        <v>0.5</v>
      </c>
      <c r="N8" s="171">
        <v>0.52</v>
      </c>
      <c r="O8" s="71"/>
      <c r="P8" s="71"/>
      <c r="Q8" s="71"/>
      <c r="R8" s="71"/>
      <c r="S8" s="64"/>
      <c r="T8" s="72"/>
      <c r="U8" s="71"/>
      <c r="V8" s="71"/>
      <c r="W8" s="71"/>
      <c r="X8" s="71"/>
    </row>
    <row r="9" spans="1:24">
      <c r="A9" s="36" t="s">
        <v>96</v>
      </c>
      <c r="B9" s="37" t="s">
        <v>97</v>
      </c>
      <c r="C9" s="26">
        <v>45</v>
      </c>
      <c r="D9" s="27">
        <v>45</v>
      </c>
      <c r="E9" s="26">
        <v>6.27</v>
      </c>
      <c r="F9" s="26">
        <v>6.27</v>
      </c>
      <c r="G9" s="29">
        <v>4.28</v>
      </c>
      <c r="H9" s="29">
        <v>4.28</v>
      </c>
      <c r="I9" s="32">
        <v>15.02</v>
      </c>
      <c r="J9" s="32">
        <v>15.02</v>
      </c>
      <c r="K9" s="32">
        <v>124</v>
      </c>
      <c r="L9" s="32">
        <v>124</v>
      </c>
      <c r="M9" s="143">
        <v>0.42</v>
      </c>
      <c r="N9" s="30">
        <v>0.42</v>
      </c>
      <c r="O9" s="71"/>
      <c r="P9" s="71"/>
      <c r="Q9" s="71"/>
      <c r="R9" s="71"/>
      <c r="S9" s="64"/>
      <c r="T9" s="72"/>
      <c r="U9" s="71"/>
      <c r="V9" s="71"/>
      <c r="W9" s="71"/>
      <c r="X9" s="71"/>
    </row>
    <row r="10" customFormat="1" spans="1:24">
      <c r="A10" s="36"/>
      <c r="B10" s="31" t="s">
        <v>22</v>
      </c>
      <c r="C10" s="32">
        <v>60</v>
      </c>
      <c r="D10" s="33">
        <v>60</v>
      </c>
      <c r="E10" s="29">
        <f>C10*7.7/100</f>
        <v>4.62</v>
      </c>
      <c r="F10" s="46">
        <f>D10*7.7/100</f>
        <v>4.62</v>
      </c>
      <c r="G10" s="29">
        <f>C10*0.8/100</f>
        <v>0.48</v>
      </c>
      <c r="H10" s="46">
        <f>D10*0.8/100</f>
        <v>0.48</v>
      </c>
      <c r="I10" s="29">
        <f>C10*49.5/100</f>
        <v>29.7</v>
      </c>
      <c r="J10" s="46">
        <f>D10*49.5/100</f>
        <v>29.7</v>
      </c>
      <c r="K10" s="29">
        <f>E10*4+G10*9+I10*4</f>
        <v>141.6</v>
      </c>
      <c r="L10" s="46">
        <f>F10*4+H10*9+J10*4</f>
        <v>141.6</v>
      </c>
      <c r="M10" s="161">
        <v>0.1</v>
      </c>
      <c r="N10" s="73">
        <v>0.12</v>
      </c>
      <c r="O10" s="71"/>
      <c r="P10" s="71"/>
      <c r="Q10" s="71"/>
      <c r="R10" s="71"/>
      <c r="S10" s="64"/>
      <c r="T10" s="72"/>
      <c r="U10" s="71"/>
      <c r="V10" s="71"/>
      <c r="W10" s="71"/>
      <c r="X10" s="71"/>
    </row>
    <row r="11" spans="1:24">
      <c r="A11" s="39"/>
      <c r="B11" s="40" t="s">
        <v>25</v>
      </c>
      <c r="C11" s="8">
        <f>SUM(C7:C10)</f>
        <v>505</v>
      </c>
      <c r="D11" s="8">
        <f t="shared" ref="D11:N11" si="0">SUM(D7:D10)</f>
        <v>555</v>
      </c>
      <c r="E11" s="8">
        <f t="shared" si="0"/>
        <v>22.72</v>
      </c>
      <c r="F11" s="8">
        <f t="shared" si="0"/>
        <v>24.84</v>
      </c>
      <c r="G11" s="8">
        <f t="shared" si="0"/>
        <v>16.81</v>
      </c>
      <c r="H11" s="8">
        <f t="shared" si="0"/>
        <v>19.19</v>
      </c>
      <c r="I11" s="8">
        <f t="shared" si="0"/>
        <v>93.86</v>
      </c>
      <c r="J11" s="8">
        <f t="shared" si="0"/>
        <v>102.88</v>
      </c>
      <c r="K11" s="8">
        <f t="shared" si="0"/>
        <v>621.6</v>
      </c>
      <c r="L11" s="8">
        <f t="shared" si="0"/>
        <v>688.2</v>
      </c>
      <c r="M11" s="8">
        <f t="shared" si="0"/>
        <v>2.27</v>
      </c>
      <c r="N11" s="8">
        <f t="shared" si="0"/>
        <v>2.63</v>
      </c>
      <c r="O11" s="71"/>
      <c r="P11" s="71"/>
      <c r="Q11" s="71"/>
      <c r="R11" s="71"/>
      <c r="S11" s="64"/>
      <c r="T11" s="72"/>
      <c r="U11" s="71"/>
      <c r="V11" s="71"/>
      <c r="W11" s="71"/>
      <c r="X11" s="71"/>
    </row>
    <row r="12" spans="1:24">
      <c r="A12" s="42" t="s">
        <v>26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4"/>
      <c r="M12" s="64"/>
      <c r="N12" s="72"/>
      <c r="O12" s="71"/>
      <c r="P12" s="71"/>
      <c r="Q12" s="71"/>
      <c r="R12" s="71"/>
      <c r="S12" s="64"/>
      <c r="T12" s="72"/>
      <c r="U12" s="71"/>
      <c r="V12" s="71"/>
      <c r="W12" s="71"/>
      <c r="X12" s="71"/>
    </row>
    <row r="13" spans="1:24">
      <c r="A13" s="44"/>
      <c r="B13" s="25" t="s">
        <v>98</v>
      </c>
      <c r="C13" s="26">
        <v>100</v>
      </c>
      <c r="D13" s="173">
        <v>100</v>
      </c>
      <c r="E13" s="75">
        <f>C13*0.7/100</f>
        <v>0.7</v>
      </c>
      <c r="F13" s="76">
        <f>D13*0.7/100</f>
        <v>0.7</v>
      </c>
      <c r="G13" s="75">
        <f>C13*0.1/100</f>
        <v>0.1</v>
      </c>
      <c r="H13" s="76">
        <f>D13*0.1/100</f>
        <v>0.1</v>
      </c>
      <c r="I13" s="75">
        <f>C13*1.9/100</f>
        <v>1.9</v>
      </c>
      <c r="J13" s="76">
        <f>D13*1.9/100</f>
        <v>1.9</v>
      </c>
      <c r="K13" s="75">
        <f t="shared" ref="K13:L13" si="1">E13*4+G13*9+I13*4</f>
        <v>11.3</v>
      </c>
      <c r="L13" s="76">
        <f t="shared" si="1"/>
        <v>11.3</v>
      </c>
      <c r="M13" s="161">
        <v>0</v>
      </c>
      <c r="N13" s="73">
        <v>0</v>
      </c>
      <c r="O13" s="71"/>
      <c r="P13" s="71"/>
      <c r="Q13" s="71"/>
      <c r="R13" s="71"/>
      <c r="S13" s="64"/>
      <c r="T13" s="72"/>
      <c r="U13" s="71"/>
      <c r="V13" s="71"/>
      <c r="W13" s="71"/>
      <c r="X13" s="71"/>
    </row>
    <row r="14" spans="1:24">
      <c r="A14" s="44" t="s">
        <v>99</v>
      </c>
      <c r="B14" s="25" t="s">
        <v>100</v>
      </c>
      <c r="C14" s="26" t="s">
        <v>84</v>
      </c>
      <c r="D14" s="173" t="s">
        <v>84</v>
      </c>
      <c r="E14" s="75">
        <v>2.05</v>
      </c>
      <c r="F14" s="76">
        <v>2.05</v>
      </c>
      <c r="G14" s="75">
        <v>7.3</v>
      </c>
      <c r="H14" s="76">
        <v>7.3</v>
      </c>
      <c r="I14" s="75">
        <v>13.39</v>
      </c>
      <c r="J14" s="76">
        <v>13.39</v>
      </c>
      <c r="K14" s="75">
        <v>127.89</v>
      </c>
      <c r="L14" s="76">
        <v>127.89</v>
      </c>
      <c r="M14" s="161">
        <v>20.8</v>
      </c>
      <c r="N14" s="73">
        <v>20.8</v>
      </c>
      <c r="O14" s="71"/>
      <c r="P14" s="71"/>
      <c r="Q14" s="71"/>
      <c r="R14" s="71"/>
      <c r="S14" s="64"/>
      <c r="T14" s="72"/>
      <c r="U14" s="71"/>
      <c r="V14" s="71"/>
      <c r="W14" s="71"/>
      <c r="X14" s="71"/>
    </row>
    <row r="15" spans="1:24">
      <c r="A15" s="44" t="s">
        <v>101</v>
      </c>
      <c r="B15" s="31" t="s">
        <v>102</v>
      </c>
      <c r="C15" s="32">
        <v>100</v>
      </c>
      <c r="D15" s="33">
        <v>100</v>
      </c>
      <c r="E15" s="32">
        <v>15.15</v>
      </c>
      <c r="F15" s="33">
        <v>15.15</v>
      </c>
      <c r="G15" s="29">
        <v>21.45</v>
      </c>
      <c r="H15" s="46">
        <v>21.45</v>
      </c>
      <c r="I15" s="32">
        <v>9.45</v>
      </c>
      <c r="J15" s="33">
        <v>9.45</v>
      </c>
      <c r="K15" s="29">
        <v>292.22</v>
      </c>
      <c r="L15" s="46">
        <v>292.22</v>
      </c>
      <c r="M15" s="161">
        <v>1.13</v>
      </c>
      <c r="N15" s="73">
        <v>1.13</v>
      </c>
      <c r="O15" s="71"/>
      <c r="P15" s="71"/>
      <c r="Q15" s="71"/>
      <c r="R15" s="71"/>
      <c r="S15" s="64"/>
      <c r="T15" s="72"/>
      <c r="U15" s="71"/>
      <c r="V15" s="71"/>
      <c r="W15" s="71"/>
      <c r="X15" s="71"/>
    </row>
    <row r="16" spans="1:24">
      <c r="A16" s="167" t="s">
        <v>103</v>
      </c>
      <c r="B16" s="166" t="s">
        <v>104</v>
      </c>
      <c r="C16" s="32">
        <v>150</v>
      </c>
      <c r="D16" s="33">
        <v>180</v>
      </c>
      <c r="E16" s="29">
        <v>3.06</v>
      </c>
      <c r="F16" s="46">
        <v>3.67</v>
      </c>
      <c r="G16" s="32">
        <v>4.8</v>
      </c>
      <c r="H16" s="46">
        <v>5.76</v>
      </c>
      <c r="I16" s="29">
        <v>20.45</v>
      </c>
      <c r="J16" s="46">
        <v>24.54</v>
      </c>
      <c r="K16" s="29">
        <v>138</v>
      </c>
      <c r="L16" s="46">
        <f>F16*4+H16*9+J16*4</f>
        <v>164.68</v>
      </c>
      <c r="M16" s="161">
        <v>10.4</v>
      </c>
      <c r="N16" s="73">
        <v>12.48</v>
      </c>
      <c r="O16" s="71"/>
      <c r="P16" s="71"/>
      <c r="Q16" s="71"/>
      <c r="R16" s="71"/>
      <c r="S16" s="64"/>
      <c r="T16" s="72"/>
      <c r="U16" s="71"/>
      <c r="V16" s="71"/>
      <c r="W16" s="71"/>
      <c r="X16" s="71"/>
    </row>
    <row r="17" spans="1:24">
      <c r="A17" s="174"/>
      <c r="B17" s="31" t="s">
        <v>35</v>
      </c>
      <c r="C17" s="32">
        <v>200</v>
      </c>
      <c r="D17" s="33">
        <v>200</v>
      </c>
      <c r="E17" s="29">
        <v>1</v>
      </c>
      <c r="F17" s="46">
        <v>1</v>
      </c>
      <c r="G17" s="35">
        <v>0.2</v>
      </c>
      <c r="H17" s="46">
        <v>0.2</v>
      </c>
      <c r="I17" s="29">
        <v>20.2</v>
      </c>
      <c r="J17" s="46">
        <v>20.2</v>
      </c>
      <c r="K17" s="29">
        <v>92</v>
      </c>
      <c r="L17" s="46">
        <v>92</v>
      </c>
      <c r="M17" s="161">
        <v>30</v>
      </c>
      <c r="N17" s="73">
        <v>30</v>
      </c>
      <c r="P17" s="71"/>
      <c r="Q17" s="71"/>
      <c r="R17" s="71"/>
      <c r="S17" s="64"/>
      <c r="T17" s="72"/>
      <c r="U17" s="71"/>
      <c r="V17" s="71"/>
      <c r="W17" s="71"/>
      <c r="X17" s="71"/>
    </row>
    <row r="18" spans="1:24">
      <c r="A18" s="24"/>
      <c r="B18" s="31" t="s">
        <v>36</v>
      </c>
      <c r="C18" s="32">
        <v>60</v>
      </c>
      <c r="D18" s="33">
        <v>60</v>
      </c>
      <c r="E18" s="29">
        <v>3.96</v>
      </c>
      <c r="F18" s="46">
        <v>3.96</v>
      </c>
      <c r="G18" s="29">
        <v>0.66</v>
      </c>
      <c r="H18" s="46">
        <v>0.66</v>
      </c>
      <c r="I18" s="29">
        <v>26.34</v>
      </c>
      <c r="J18" s="46">
        <v>26.34</v>
      </c>
      <c r="K18" s="29">
        <v>127.14</v>
      </c>
      <c r="L18" s="46">
        <v>127.14</v>
      </c>
      <c r="M18" s="161">
        <v>0.24</v>
      </c>
      <c r="N18" s="73">
        <v>0.24</v>
      </c>
      <c r="O18" s="71"/>
      <c r="P18" s="71"/>
      <c r="Q18" s="71"/>
      <c r="R18" s="71"/>
      <c r="S18" s="64"/>
      <c r="T18" s="72"/>
      <c r="U18" s="71"/>
      <c r="V18" s="71"/>
      <c r="W18" s="71"/>
      <c r="X18" s="71"/>
    </row>
    <row r="19" spans="1:24">
      <c r="A19" s="24"/>
      <c r="B19" s="31" t="s">
        <v>22</v>
      </c>
      <c r="C19" s="32">
        <v>60</v>
      </c>
      <c r="D19" s="33">
        <v>90</v>
      </c>
      <c r="E19" s="29">
        <v>4.62</v>
      </c>
      <c r="F19" s="46">
        <v>6.93</v>
      </c>
      <c r="G19" s="29">
        <v>0.48</v>
      </c>
      <c r="H19" s="46">
        <v>0.72</v>
      </c>
      <c r="I19" s="29">
        <v>29.7</v>
      </c>
      <c r="J19" s="46">
        <v>44.55</v>
      </c>
      <c r="K19" s="29">
        <v>141.6</v>
      </c>
      <c r="L19" s="46">
        <v>212.4</v>
      </c>
      <c r="M19" s="161">
        <v>0.1</v>
      </c>
      <c r="N19" s="73">
        <v>0.2</v>
      </c>
      <c r="O19" s="71"/>
      <c r="P19" s="71"/>
      <c r="Q19" s="71"/>
      <c r="R19" s="71"/>
      <c r="S19" s="64"/>
      <c r="T19" s="72"/>
      <c r="U19" s="71"/>
      <c r="V19" s="71"/>
      <c r="W19" s="71"/>
      <c r="X19" s="71"/>
    </row>
    <row r="20" spans="1:24">
      <c r="A20" s="24"/>
      <c r="B20" s="31" t="s">
        <v>57</v>
      </c>
      <c r="C20" s="32">
        <v>200</v>
      </c>
      <c r="D20" s="33">
        <v>200</v>
      </c>
      <c r="E20" s="29">
        <v>0.4</v>
      </c>
      <c r="F20" s="46">
        <v>0.4</v>
      </c>
      <c r="G20" s="29">
        <v>0.4</v>
      </c>
      <c r="H20" s="46">
        <v>0.4</v>
      </c>
      <c r="I20" s="29">
        <v>9.8</v>
      </c>
      <c r="J20" s="46">
        <v>9.8</v>
      </c>
      <c r="K20" s="29">
        <v>44.4</v>
      </c>
      <c r="L20" s="46">
        <v>44.4</v>
      </c>
      <c r="M20" s="161">
        <v>4</v>
      </c>
      <c r="N20" s="73">
        <v>4</v>
      </c>
      <c r="O20" s="71"/>
      <c r="P20" s="71"/>
      <c r="Q20" s="71"/>
      <c r="R20" s="71"/>
      <c r="S20" s="64"/>
      <c r="T20" s="72"/>
      <c r="U20" s="71"/>
      <c r="V20" s="71"/>
      <c r="W20" s="71"/>
      <c r="X20" s="71"/>
    </row>
    <row r="21" spans="1:24">
      <c r="A21" s="24"/>
      <c r="B21" s="40" t="s">
        <v>38</v>
      </c>
      <c r="C21" s="8">
        <v>1120</v>
      </c>
      <c r="D21" s="59">
        <v>1180</v>
      </c>
      <c r="E21" s="60">
        <v>30.94</v>
      </c>
      <c r="F21" s="95">
        <v>33.86</v>
      </c>
      <c r="G21" s="8">
        <v>35.39</v>
      </c>
      <c r="H21" s="95">
        <v>36.59</v>
      </c>
      <c r="I21" s="8">
        <v>131.23</v>
      </c>
      <c r="J21" s="95">
        <v>126.54</v>
      </c>
      <c r="K21" s="60">
        <v>974.55</v>
      </c>
      <c r="L21" s="95">
        <v>958.85</v>
      </c>
      <c r="M21" s="162">
        <v>66.67</v>
      </c>
      <c r="N21" s="163">
        <v>68.7</v>
      </c>
      <c r="O21" s="71"/>
      <c r="P21" s="71"/>
      <c r="Q21" s="71"/>
      <c r="R21" s="71"/>
      <c r="S21" s="64"/>
      <c r="T21" s="72"/>
      <c r="U21" s="71"/>
      <c r="V21" s="71"/>
      <c r="W21" s="71"/>
      <c r="X21" s="71"/>
    </row>
    <row r="22" spans="1:24">
      <c r="A22" s="62"/>
      <c r="B22" s="40" t="s">
        <v>39</v>
      </c>
      <c r="C22" s="8">
        <v>1625</v>
      </c>
      <c r="D22" s="63">
        <v>2915</v>
      </c>
      <c r="E22" s="60">
        <v>53.66</v>
      </c>
      <c r="F22" s="60">
        <v>58.7</v>
      </c>
      <c r="G22" s="60">
        <v>52.2</v>
      </c>
      <c r="H22" s="60">
        <v>55.78</v>
      </c>
      <c r="I22" s="60">
        <v>225.09</v>
      </c>
      <c r="J22" s="60">
        <v>229.42</v>
      </c>
      <c r="K22" s="60">
        <v>1596.15</v>
      </c>
      <c r="L22" s="60">
        <v>1647.05</v>
      </c>
      <c r="M22" s="60">
        <v>68.94</v>
      </c>
      <c r="N22" s="60">
        <v>71.33</v>
      </c>
      <c r="O22" s="71"/>
      <c r="P22" s="71"/>
      <c r="Q22" s="71"/>
      <c r="R22" s="71"/>
      <c r="S22" s="65"/>
      <c r="T22" s="72"/>
      <c r="U22" s="71"/>
      <c r="V22" s="71"/>
      <c r="W22" s="71"/>
      <c r="X22" s="71"/>
    </row>
    <row r="23" spans="1:20">
      <c r="A23" s="15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70"/>
      <c r="N23" s="135"/>
      <c r="T23" s="136"/>
    </row>
    <row r="24" spans="1:20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N24" s="109"/>
      <c r="T24" s="71"/>
    </row>
    <row r="25" spans="1:20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N25" s="109"/>
      <c r="T25" s="71"/>
    </row>
    <row r="26" spans="1:20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N26" s="110"/>
      <c r="T26" s="112"/>
    </row>
    <row r="27" spans="1:20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N27" s="64"/>
      <c r="T27" s="64"/>
    </row>
    <row r="28" spans="1:20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T28" s="64"/>
    </row>
    <row r="29" spans="1:12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>
      <c r="A32" s="65"/>
      <c r="B32" s="65"/>
      <c r="C32" s="65"/>
      <c r="D32" s="97"/>
      <c r="E32" s="97"/>
      <c r="F32" s="97"/>
      <c r="G32" s="97"/>
      <c r="H32" s="97"/>
      <c r="I32" s="97"/>
      <c r="J32" s="97"/>
      <c r="K32" s="97"/>
      <c r="L32" s="97"/>
    </row>
    <row r="33" spans="1:13">
      <c r="A33" s="64"/>
      <c r="B33" s="64"/>
      <c r="C33" s="72"/>
      <c r="D33" s="96"/>
      <c r="E33" s="96"/>
      <c r="F33" s="96"/>
      <c r="G33" s="96"/>
      <c r="H33" s="96"/>
      <c r="I33" s="96"/>
      <c r="J33" s="96"/>
      <c r="K33" s="96"/>
      <c r="L33" s="96"/>
      <c r="M33" s="64"/>
    </row>
    <row r="34" spans="1:13">
      <c r="A34" s="64"/>
      <c r="B34" s="64"/>
      <c r="C34" s="72"/>
      <c r="D34" s="96"/>
      <c r="E34" s="96"/>
      <c r="F34" s="96"/>
      <c r="G34" s="96"/>
      <c r="H34" s="96"/>
      <c r="I34" s="96"/>
      <c r="J34" s="96"/>
      <c r="K34" s="96"/>
      <c r="L34" s="96"/>
      <c r="M34" s="64"/>
    </row>
    <row r="35" spans="1:13">
      <c r="A35" s="64"/>
      <c r="B35" s="64"/>
      <c r="C35" s="72"/>
      <c r="D35" s="96"/>
      <c r="E35" s="96"/>
      <c r="F35" s="96"/>
      <c r="G35" s="96"/>
      <c r="H35" s="96"/>
      <c r="I35" s="96"/>
      <c r="J35" s="96"/>
      <c r="K35" s="96"/>
      <c r="L35" s="96"/>
      <c r="M35" s="64"/>
    </row>
    <row r="36" spans="1:13">
      <c r="A36" s="64"/>
      <c r="B36" s="64"/>
      <c r="C36" s="72"/>
      <c r="D36" s="96"/>
      <c r="E36" s="96"/>
      <c r="F36" s="96"/>
      <c r="G36" s="96"/>
      <c r="H36" s="96"/>
      <c r="I36" s="96"/>
      <c r="J36" s="96"/>
      <c r="K36" s="96"/>
      <c r="L36" s="96"/>
      <c r="M36" s="64"/>
    </row>
    <row r="37" spans="1:12">
      <c r="A37" s="64"/>
      <c r="B37" s="64"/>
      <c r="C37" s="72"/>
      <c r="D37" s="64"/>
      <c r="I37" s="111"/>
      <c r="J37" s="111"/>
      <c r="K37" s="111"/>
      <c r="L37" s="111"/>
    </row>
    <row r="38" spans="1:4">
      <c r="A38" s="64"/>
      <c r="B38" s="64"/>
      <c r="C38" s="72"/>
      <c r="D38" s="64"/>
    </row>
    <row r="39" spans="1:4">
      <c r="A39" s="64"/>
      <c r="B39" s="64"/>
      <c r="C39" s="72"/>
      <c r="D39" s="64"/>
    </row>
    <row r="40" spans="1:4">
      <c r="A40" s="64"/>
      <c r="B40" s="64"/>
      <c r="C40" s="72"/>
      <c r="D40" s="64"/>
    </row>
    <row r="41" spans="1:4">
      <c r="A41" s="64"/>
      <c r="B41" s="64"/>
      <c r="C41" s="72"/>
      <c r="D41" s="64"/>
    </row>
    <row r="42" spans="1:4">
      <c r="A42" s="64"/>
      <c r="B42" s="64"/>
      <c r="C42" s="72"/>
      <c r="D42" s="64"/>
    </row>
    <row r="43" spans="1:4">
      <c r="A43" s="64"/>
      <c r="B43" s="64"/>
      <c r="C43" s="72"/>
      <c r="D43" s="64"/>
    </row>
    <row r="44" spans="1:4">
      <c r="A44" s="64"/>
      <c r="B44" s="64"/>
      <c r="C44" s="72"/>
      <c r="D44" s="64"/>
    </row>
    <row r="45" spans="1:4">
      <c r="A45" s="64"/>
      <c r="B45" s="64"/>
      <c r="C45" s="72"/>
      <c r="D45" s="64"/>
    </row>
    <row r="46" spans="1:4">
      <c r="A46" s="64"/>
      <c r="B46" s="64"/>
      <c r="C46" s="72"/>
      <c r="D46" s="64"/>
    </row>
    <row r="47" spans="1:4">
      <c r="A47" s="64"/>
      <c r="B47" s="64"/>
      <c r="C47" s="72"/>
      <c r="D47" s="64"/>
    </row>
    <row r="48" spans="1:4">
      <c r="A48" s="64"/>
      <c r="B48" s="64"/>
      <c r="C48" s="72"/>
      <c r="D48" s="64"/>
    </row>
    <row r="49" spans="1:4">
      <c r="A49" s="64"/>
      <c r="B49" s="64"/>
      <c r="C49" s="72"/>
      <c r="D49" s="64"/>
    </row>
    <row r="50" spans="1:4">
      <c r="A50" s="64"/>
      <c r="B50" s="64"/>
      <c r="C50" s="72"/>
      <c r="D50" s="64"/>
    </row>
    <row r="51" spans="1:4">
      <c r="A51" s="64"/>
      <c r="B51" s="64"/>
      <c r="C51" s="72"/>
      <c r="D51" s="64"/>
    </row>
    <row r="52" spans="1:4">
      <c r="A52" s="64"/>
      <c r="B52" s="64"/>
      <c r="C52" s="72"/>
      <c r="D52" s="64"/>
    </row>
    <row r="53" spans="1:4">
      <c r="A53" s="64"/>
      <c r="B53" s="64"/>
      <c r="C53" s="72"/>
      <c r="D53" s="64"/>
    </row>
    <row r="54" spans="1:4">
      <c r="A54" s="64"/>
      <c r="B54" s="64"/>
      <c r="C54" s="72"/>
      <c r="D54" s="64"/>
    </row>
    <row r="55" spans="1:4">
      <c r="A55" s="64"/>
      <c r="B55" s="64"/>
      <c r="C55" s="72"/>
      <c r="D55" s="64"/>
    </row>
    <row r="56" spans="1:4">
      <c r="A56" s="64"/>
      <c r="B56" s="64"/>
      <c r="C56" s="72"/>
      <c r="D56" s="64"/>
    </row>
    <row r="57" spans="1:4">
      <c r="A57" s="64"/>
      <c r="B57" s="64"/>
      <c r="C57" s="72"/>
      <c r="D57" s="64"/>
    </row>
    <row r="58" spans="1:4">
      <c r="A58" s="64"/>
      <c r="B58" s="64"/>
      <c r="C58" s="72"/>
      <c r="D58" s="64"/>
    </row>
    <row r="59" spans="1:3">
      <c r="A59" s="64"/>
      <c r="B59" s="64"/>
      <c r="C59" s="64"/>
    </row>
    <row r="60" spans="1:3">
      <c r="A60" s="64"/>
      <c r="B60" s="64"/>
      <c r="C60" s="64"/>
    </row>
    <row r="61" spans="1:3">
      <c r="A61" s="64"/>
      <c r="B61" s="64"/>
      <c r="C61" s="64"/>
    </row>
    <row r="62" spans="1:3">
      <c r="A62" s="64"/>
      <c r="B62" s="64"/>
      <c r="C62" s="64"/>
    </row>
    <row r="63" spans="1:3">
      <c r="A63" s="64"/>
      <c r="B63" s="64"/>
      <c r="C63" s="64"/>
    </row>
  </sheetData>
  <mergeCells count="15">
    <mergeCell ref="A1:B1"/>
    <mergeCell ref="E1:H1"/>
    <mergeCell ref="A2:D2"/>
    <mergeCell ref="E3:J3"/>
    <mergeCell ref="E4:F4"/>
    <mergeCell ref="G4:H4"/>
    <mergeCell ref="I4:J4"/>
    <mergeCell ref="A6:L6"/>
    <mergeCell ref="A12:L12"/>
    <mergeCell ref="A23:L23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21" sqref="F21"/>
    </sheetView>
  </sheetViews>
  <sheetFormatPr defaultColWidth="9" defaultRowHeight="14.4"/>
  <cols>
    <col min="2" max="2" width="34.5555555555556" customWidth="1"/>
    <col min="5" max="12" width="12.8888888888889"/>
  </cols>
  <sheetData>
    <row r="1" ht="15.6" spans="1:14">
      <c r="A1" s="1" t="s">
        <v>0</v>
      </c>
      <c r="B1" s="1"/>
      <c r="C1" s="1"/>
      <c r="D1" s="1"/>
      <c r="E1" t="s">
        <v>1</v>
      </c>
      <c r="M1" s="64"/>
      <c r="N1" s="64"/>
    </row>
    <row r="2" ht="15.6" spans="1:14">
      <c r="A2" s="2" t="s">
        <v>2</v>
      </c>
      <c r="B2" s="2"/>
      <c r="C2" s="2"/>
      <c r="D2" s="2"/>
      <c r="E2" s="3" t="s">
        <v>105</v>
      </c>
      <c r="F2" s="3"/>
      <c r="G2" s="3"/>
      <c r="H2" s="3"/>
      <c r="I2" s="2"/>
      <c r="J2" s="2"/>
      <c r="K2" s="2"/>
      <c r="L2" s="2"/>
      <c r="M2" s="65"/>
      <c r="N2" s="65"/>
    </row>
    <row r="3" spans="1:1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6" t="s">
        <v>9</v>
      </c>
      <c r="N3" s="67"/>
    </row>
    <row r="4" spans="1:1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8"/>
      <c r="N4" s="69"/>
    </row>
    <row r="5" ht="46.25" spans="1:1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</row>
    <row r="6" spans="1:1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70"/>
      <c r="M6" s="64"/>
      <c r="N6" s="72"/>
    </row>
    <row r="7" ht="18.75" customHeight="1" spans="1:14">
      <c r="A7" s="44" t="s">
        <v>106</v>
      </c>
      <c r="B7" s="83" t="s">
        <v>107</v>
      </c>
      <c r="C7" s="32">
        <v>200</v>
      </c>
      <c r="D7" s="84">
        <v>250</v>
      </c>
      <c r="E7" s="29">
        <v>6.32</v>
      </c>
      <c r="F7" s="46">
        <v>7.9</v>
      </c>
      <c r="G7" s="29">
        <v>11.04</v>
      </c>
      <c r="H7" s="46">
        <v>13.8</v>
      </c>
      <c r="I7" s="29">
        <v>25.08</v>
      </c>
      <c r="J7" s="46">
        <v>31.35</v>
      </c>
      <c r="K7" s="32">
        <v>225.3</v>
      </c>
      <c r="L7" s="46">
        <v>281.7</v>
      </c>
      <c r="M7" s="143">
        <v>1.39</v>
      </c>
      <c r="N7" s="73">
        <v>1.73</v>
      </c>
    </row>
    <row r="8" spans="1:14">
      <c r="A8" s="24" t="s">
        <v>108</v>
      </c>
      <c r="B8" s="142" t="s">
        <v>109</v>
      </c>
      <c r="C8" s="143">
        <v>200</v>
      </c>
      <c r="D8" s="33">
        <v>200</v>
      </c>
      <c r="E8" s="144">
        <v>1.6</v>
      </c>
      <c r="F8" s="145">
        <v>1.6</v>
      </c>
      <c r="G8" s="144">
        <v>1.65</v>
      </c>
      <c r="H8" s="145">
        <v>1.65</v>
      </c>
      <c r="I8" s="144">
        <v>17.36</v>
      </c>
      <c r="J8" s="145">
        <v>17.36</v>
      </c>
      <c r="K8" s="144">
        <v>86</v>
      </c>
      <c r="L8" s="145">
        <v>86</v>
      </c>
      <c r="M8" s="170">
        <v>0.75</v>
      </c>
      <c r="N8" s="171">
        <v>0.75</v>
      </c>
    </row>
    <row r="9" spans="1:14">
      <c r="A9" s="36" t="s">
        <v>110</v>
      </c>
      <c r="B9" s="37" t="s">
        <v>111</v>
      </c>
      <c r="C9" s="26">
        <v>40</v>
      </c>
      <c r="D9" s="27">
        <v>40</v>
      </c>
      <c r="E9" s="26">
        <v>2.45</v>
      </c>
      <c r="F9" s="26">
        <v>2.45</v>
      </c>
      <c r="G9" s="29">
        <v>7.55</v>
      </c>
      <c r="H9" s="29">
        <v>7.55</v>
      </c>
      <c r="I9" s="32">
        <v>14.62</v>
      </c>
      <c r="J9" s="32">
        <v>14.62</v>
      </c>
      <c r="K9" s="32">
        <v>136</v>
      </c>
      <c r="L9" s="32">
        <v>136</v>
      </c>
      <c r="M9" s="143">
        <v>0</v>
      </c>
      <c r="N9" s="30">
        <v>0</v>
      </c>
    </row>
    <row r="10" spans="1:14">
      <c r="A10" s="36"/>
      <c r="B10" s="31" t="s">
        <v>22</v>
      </c>
      <c r="C10" s="32">
        <v>60</v>
      </c>
      <c r="D10" s="33">
        <v>60</v>
      </c>
      <c r="E10" s="29">
        <f>C10*7.7/100</f>
        <v>4.62</v>
      </c>
      <c r="F10" s="46">
        <f>D10*7.7/100</f>
        <v>4.62</v>
      </c>
      <c r="G10" s="29">
        <f>C10*0.8/100</f>
        <v>0.48</v>
      </c>
      <c r="H10" s="46">
        <f>D10*0.8/100</f>
        <v>0.48</v>
      </c>
      <c r="I10" s="29">
        <f>C10*49.5/100</f>
        <v>29.7</v>
      </c>
      <c r="J10" s="46">
        <f>D10*49.5/100</f>
        <v>29.7</v>
      </c>
      <c r="K10" s="29">
        <f>E10*4+G10*9+I10*4</f>
        <v>141.6</v>
      </c>
      <c r="L10" s="46">
        <f>F10*4+H10*9+J10*4</f>
        <v>141.6</v>
      </c>
      <c r="M10" s="161">
        <v>0.1</v>
      </c>
      <c r="N10" s="73">
        <v>0.12</v>
      </c>
    </row>
    <row r="11" spans="1:14">
      <c r="A11" s="39"/>
      <c r="B11" s="40" t="s">
        <v>25</v>
      </c>
      <c r="C11" s="8">
        <f>SUM(C7:C10)</f>
        <v>500</v>
      </c>
      <c r="D11" s="8">
        <f t="shared" ref="D11:N11" si="0">SUM(D7:D10)</f>
        <v>550</v>
      </c>
      <c r="E11" s="8">
        <f t="shared" si="0"/>
        <v>14.99</v>
      </c>
      <c r="F11" s="8">
        <f t="shared" si="0"/>
        <v>16.57</v>
      </c>
      <c r="G11" s="8">
        <f t="shared" si="0"/>
        <v>20.72</v>
      </c>
      <c r="H11" s="8">
        <f t="shared" si="0"/>
        <v>23.48</v>
      </c>
      <c r="I11" s="8">
        <f t="shared" si="0"/>
        <v>86.76</v>
      </c>
      <c r="J11" s="8">
        <f t="shared" si="0"/>
        <v>93.03</v>
      </c>
      <c r="K11" s="8">
        <f t="shared" si="0"/>
        <v>588.9</v>
      </c>
      <c r="L11" s="8">
        <f t="shared" si="0"/>
        <v>645.3</v>
      </c>
      <c r="M11" s="8">
        <f t="shared" si="0"/>
        <v>2.24</v>
      </c>
      <c r="N11" s="8">
        <f t="shared" si="0"/>
        <v>2.6</v>
      </c>
    </row>
    <row r="12" spans="1:14">
      <c r="A12" s="42" t="s">
        <v>26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4"/>
      <c r="M12" s="64"/>
      <c r="N12" s="72"/>
    </row>
    <row r="13" spans="1:14">
      <c r="A13" s="44"/>
      <c r="B13" s="25" t="s">
        <v>64</v>
      </c>
      <c r="C13" s="32">
        <v>60</v>
      </c>
      <c r="D13" s="45">
        <v>100</v>
      </c>
      <c r="E13" s="29">
        <f>C13*1.1/100</f>
        <v>0.66</v>
      </c>
      <c r="F13" s="46">
        <f>D13*1.1/100</f>
        <v>1.1</v>
      </c>
      <c r="G13" s="29">
        <f>C13*0.2/100</f>
        <v>0.12</v>
      </c>
      <c r="H13" s="46">
        <f>D13*0.2/100</f>
        <v>0.2</v>
      </c>
      <c r="I13" s="29">
        <f>C13*3.8/100</f>
        <v>2.28</v>
      </c>
      <c r="J13" s="46">
        <f>D13*3.8/100</f>
        <v>3.8</v>
      </c>
      <c r="K13" s="75">
        <f t="shared" ref="K13:L13" si="1">E13*4+G13*9+I13*4</f>
        <v>12.84</v>
      </c>
      <c r="L13" s="76">
        <f t="shared" si="1"/>
        <v>21.4</v>
      </c>
      <c r="M13" s="161">
        <v>8.2</v>
      </c>
      <c r="N13" s="73">
        <v>13.7</v>
      </c>
    </row>
    <row r="14" spans="1:14">
      <c r="A14" s="167" t="s">
        <v>112</v>
      </c>
      <c r="B14" s="89" t="s">
        <v>113</v>
      </c>
      <c r="C14" s="168">
        <v>200</v>
      </c>
      <c r="D14" s="45">
        <v>250</v>
      </c>
      <c r="E14" s="29">
        <v>2</v>
      </c>
      <c r="F14" s="46">
        <v>2.5</v>
      </c>
      <c r="G14" s="29">
        <v>5.9</v>
      </c>
      <c r="H14" s="46">
        <v>7.37</v>
      </c>
      <c r="I14" s="29">
        <v>11.29</v>
      </c>
      <c r="J14" s="46">
        <v>14.11</v>
      </c>
      <c r="K14" s="29">
        <f>E14*4+G14*9+I14*4</f>
        <v>106.26</v>
      </c>
      <c r="L14" s="46">
        <v>134.4</v>
      </c>
      <c r="M14" s="161">
        <v>16.06</v>
      </c>
      <c r="N14" s="73">
        <v>20.08</v>
      </c>
    </row>
    <row r="15" spans="1:14">
      <c r="A15" s="24" t="s">
        <v>114</v>
      </c>
      <c r="B15" s="142" t="s">
        <v>115</v>
      </c>
      <c r="C15" s="32">
        <v>240</v>
      </c>
      <c r="D15" s="33">
        <v>250</v>
      </c>
      <c r="E15" s="29">
        <f>C15*21.71/220</f>
        <v>23.6836363636364</v>
      </c>
      <c r="F15" s="46">
        <f>D15*21.71/220</f>
        <v>24.6704545454545</v>
      </c>
      <c r="G15" s="29">
        <f>C15*16.55/220</f>
        <v>18.0545454545455</v>
      </c>
      <c r="H15" s="46">
        <f>D15*16.55/220</f>
        <v>18.8068181818182</v>
      </c>
      <c r="I15" s="29">
        <f>C15*15.02/220</f>
        <v>16.3854545454545</v>
      </c>
      <c r="J15" s="46">
        <f>D15*15.02/220</f>
        <v>17.0681818181818</v>
      </c>
      <c r="K15" s="29">
        <f t="shared" ref="K15:L16" si="2">E15*4+G15*9+I15*4</f>
        <v>322.767272727273</v>
      </c>
      <c r="L15" s="46">
        <f t="shared" si="2"/>
        <v>336.215909090909</v>
      </c>
      <c r="M15" s="161">
        <v>5.67</v>
      </c>
      <c r="N15" s="73">
        <v>5.9</v>
      </c>
    </row>
    <row r="16" spans="1:14">
      <c r="A16" s="169" t="s">
        <v>116</v>
      </c>
      <c r="B16" s="25" t="s">
        <v>117</v>
      </c>
      <c r="C16" s="32">
        <v>200</v>
      </c>
      <c r="D16" s="33">
        <v>200</v>
      </c>
      <c r="E16" s="29">
        <f>C16*0.06/200</f>
        <v>0.06</v>
      </c>
      <c r="F16" s="46">
        <f>D16*0.06/200</f>
        <v>0.06</v>
      </c>
      <c r="G16" s="29">
        <f>C16*0/50</f>
        <v>0</v>
      </c>
      <c r="H16" s="46">
        <f>D16*0/50</f>
        <v>0</v>
      </c>
      <c r="I16" s="29">
        <f>C16*31.4/200</f>
        <v>31.4</v>
      </c>
      <c r="J16" s="46">
        <f>D16*31.4/200</f>
        <v>31.4</v>
      </c>
      <c r="K16" s="29">
        <f t="shared" si="2"/>
        <v>125.84</v>
      </c>
      <c r="L16" s="46">
        <f t="shared" si="2"/>
        <v>125.84</v>
      </c>
      <c r="M16" s="161">
        <v>0</v>
      </c>
      <c r="N16" s="73">
        <v>0</v>
      </c>
    </row>
    <row r="17" spans="1:14">
      <c r="A17" s="24"/>
      <c r="B17" s="31" t="s">
        <v>36</v>
      </c>
      <c r="C17" s="32">
        <v>40</v>
      </c>
      <c r="D17" s="33">
        <v>50</v>
      </c>
      <c r="E17" s="29">
        <v>2.64</v>
      </c>
      <c r="F17" s="46">
        <v>3.3</v>
      </c>
      <c r="G17" s="29">
        <f>C17*1.1/100</f>
        <v>0.44</v>
      </c>
      <c r="H17" s="46">
        <f>D17*1.1/100</f>
        <v>0.55</v>
      </c>
      <c r="I17" s="29">
        <f>C17*43.9/100</f>
        <v>17.56</v>
      </c>
      <c r="J17" s="46">
        <f>D17*43.9/100</f>
        <v>21.95</v>
      </c>
      <c r="K17" s="29">
        <f>E17*4+G17*9+I17*4</f>
        <v>84.76</v>
      </c>
      <c r="L17" s="46">
        <f>F17*4+H17*9+J17*4</f>
        <v>105.95</v>
      </c>
      <c r="M17" s="161">
        <v>0.16</v>
      </c>
      <c r="N17" s="73">
        <v>0.25</v>
      </c>
    </row>
    <row r="18" spans="1:14">
      <c r="A18" s="24"/>
      <c r="B18" s="31" t="s">
        <v>22</v>
      </c>
      <c r="C18" s="32">
        <v>50</v>
      </c>
      <c r="D18" s="33">
        <v>60</v>
      </c>
      <c r="E18" s="29">
        <f>C18*7.7/100</f>
        <v>3.85</v>
      </c>
      <c r="F18" s="46">
        <f>D18*7.7/100</f>
        <v>4.62</v>
      </c>
      <c r="G18" s="29">
        <f>C18*0.8/100</f>
        <v>0.4</v>
      </c>
      <c r="H18" s="46">
        <f>D18*0.8/100</f>
        <v>0.48</v>
      </c>
      <c r="I18" s="29">
        <f>C18*49.5/100</f>
        <v>24.75</v>
      </c>
      <c r="J18" s="46">
        <f>D18*49.5/100</f>
        <v>29.7</v>
      </c>
      <c r="K18" s="29">
        <f>E18*4+G18*9+I18*4</f>
        <v>118</v>
      </c>
      <c r="L18" s="46">
        <f>F18*4+H18*9+J18*4</f>
        <v>141.6</v>
      </c>
      <c r="M18" s="161">
        <v>0.1</v>
      </c>
      <c r="N18" s="73">
        <v>0.12</v>
      </c>
    </row>
    <row r="19" spans="1:14">
      <c r="A19" s="24"/>
      <c r="B19" s="40" t="s">
        <v>38</v>
      </c>
      <c r="C19" s="8">
        <f>SUM(C13:C18)</f>
        <v>790</v>
      </c>
      <c r="D19" s="8">
        <f>SUM(D13:D18)</f>
        <v>910</v>
      </c>
      <c r="E19" s="8">
        <v>32.89</v>
      </c>
      <c r="F19" s="8">
        <v>36.25</v>
      </c>
      <c r="G19" s="8">
        <v>24.91</v>
      </c>
      <c r="H19" s="8">
        <v>27.41</v>
      </c>
      <c r="I19" s="8">
        <v>103.67</v>
      </c>
      <c r="J19" s="8">
        <v>118.03</v>
      </c>
      <c r="K19" s="8">
        <v>770.47</v>
      </c>
      <c r="L19" s="8">
        <v>865.41</v>
      </c>
      <c r="M19" s="8">
        <f>SUM(M13:M18)</f>
        <v>30.19</v>
      </c>
      <c r="N19" s="8">
        <v>40.05</v>
      </c>
    </row>
    <row r="20" spans="1:14">
      <c r="A20" s="62"/>
      <c r="B20" s="40"/>
      <c r="C20" s="8"/>
      <c r="D20" s="63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>
      <c r="A21" s="62"/>
      <c r="B21" s="40" t="s">
        <v>39</v>
      </c>
      <c r="C21" s="8">
        <v>1290</v>
      </c>
      <c r="D21" s="63">
        <v>1460</v>
      </c>
      <c r="E21" s="60">
        <v>47.88</v>
      </c>
      <c r="F21" s="60">
        <v>52.82</v>
      </c>
      <c r="G21" s="60">
        <v>45.63</v>
      </c>
      <c r="H21" s="60">
        <v>50.89</v>
      </c>
      <c r="I21" s="60">
        <v>190.43</v>
      </c>
      <c r="J21" s="60">
        <v>211.06</v>
      </c>
      <c r="K21" s="60">
        <v>1359.37</v>
      </c>
      <c r="L21" s="60">
        <v>1510.71</v>
      </c>
      <c r="M21" s="60">
        <v>32.39</v>
      </c>
      <c r="N21" s="60">
        <v>42.65</v>
      </c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3:A5"/>
    <mergeCell ref="B3:B5"/>
    <mergeCell ref="C3:D4"/>
    <mergeCell ref="K3:L4"/>
    <mergeCell ref="M3:N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2"/>
  <sheetViews>
    <sheetView workbookViewId="0">
      <selection activeCell="N22" sqref="N22"/>
    </sheetView>
  </sheetViews>
  <sheetFormatPr defaultColWidth="9.11111111111111" defaultRowHeight="14.4"/>
  <cols>
    <col min="1" max="1" width="10.5555555555556" customWidth="1"/>
    <col min="2" max="2" width="37" customWidth="1"/>
    <col min="3" max="3" width="7.33333333333333" customWidth="1"/>
    <col min="4" max="4" width="9" customWidth="1"/>
    <col min="5" max="5" width="6.66666666666667" customWidth="1"/>
    <col min="6" max="6" width="6.88888888888889" customWidth="1"/>
    <col min="7" max="7" width="6.44444444444444" customWidth="1"/>
    <col min="8" max="8" width="6.55555555555556" customWidth="1"/>
    <col min="9" max="9" width="7.55555555555556" customWidth="1"/>
    <col min="10" max="10" width="7.44444444444444" customWidth="1"/>
    <col min="11" max="11" width="9.66666666666667" customWidth="1"/>
    <col min="12" max="12" width="9.44444444444444" customWidth="1"/>
    <col min="13" max="13" width="9" customWidth="1"/>
    <col min="14" max="14" width="7.33333333333333" customWidth="1"/>
    <col min="19" max="19" width="19.6666666666667" customWidth="1"/>
    <col min="20" max="20" width="7.66666666666667" customWidth="1"/>
    <col min="22" max="22" width="7.66666666666667" customWidth="1"/>
  </cols>
  <sheetData>
    <row r="1" ht="15.6" spans="1:24">
      <c r="A1" s="1" t="s">
        <v>0</v>
      </c>
      <c r="B1" s="1"/>
      <c r="C1" s="1"/>
      <c r="D1" s="1"/>
      <c r="E1" t="s">
        <v>118</v>
      </c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ht="15.6" spans="1:24">
      <c r="A2" s="2" t="s">
        <v>2</v>
      </c>
      <c r="B2" s="2"/>
      <c r="C2" s="2"/>
      <c r="D2" s="2"/>
      <c r="E2" s="3" t="s">
        <v>3</v>
      </c>
      <c r="F2" s="3"/>
      <c r="G2" s="3"/>
      <c r="H2" s="3"/>
      <c r="I2" s="2"/>
      <c r="J2" s="2"/>
      <c r="K2" s="2"/>
      <c r="L2" s="2"/>
      <c r="M2" s="65"/>
      <c r="N2" s="65"/>
      <c r="O2" s="64"/>
      <c r="P2" s="64"/>
      <c r="Q2" s="64"/>
      <c r="R2" s="64"/>
      <c r="S2" s="65"/>
      <c r="T2" s="65"/>
      <c r="U2" s="64"/>
      <c r="V2" s="64"/>
      <c r="W2" s="64"/>
      <c r="X2" s="64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6" t="s">
        <v>9</v>
      </c>
      <c r="N3" s="67"/>
      <c r="O3" s="71"/>
      <c r="P3" s="71"/>
      <c r="Q3" s="71"/>
      <c r="R3" s="71"/>
      <c r="S3" s="64"/>
      <c r="T3" s="72"/>
      <c r="U3" s="71"/>
      <c r="V3" s="71"/>
      <c r="W3" s="71"/>
      <c r="X3" s="71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8"/>
      <c r="N4" s="69"/>
      <c r="O4" s="71"/>
      <c r="P4" s="71"/>
      <c r="Q4" s="71"/>
      <c r="R4" s="71"/>
      <c r="S4" s="64"/>
      <c r="T4" s="72"/>
      <c r="U4" s="71"/>
      <c r="V4" s="71"/>
      <c r="W4" s="71"/>
      <c r="X4" s="71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71"/>
      <c r="P5" s="71"/>
      <c r="Q5" s="71"/>
      <c r="R5" s="71"/>
      <c r="S5" s="64"/>
      <c r="T5" s="72"/>
      <c r="U5" s="71"/>
      <c r="V5" s="71"/>
      <c r="W5" s="71"/>
      <c r="X5" s="71"/>
    </row>
    <row r="6" spans="1:24">
      <c r="A6" s="16" t="s">
        <v>119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70"/>
      <c r="M6" s="64"/>
      <c r="N6" s="72"/>
      <c r="O6" s="71"/>
      <c r="P6" s="71"/>
      <c r="Q6" s="71"/>
      <c r="R6" s="71"/>
      <c r="S6" s="64"/>
      <c r="T6" s="72"/>
      <c r="U6" s="71"/>
      <c r="V6" s="71"/>
      <c r="W6" s="71"/>
      <c r="X6" s="71"/>
    </row>
    <row r="7" spans="1:24">
      <c r="A7" s="44" t="s">
        <v>120</v>
      </c>
      <c r="B7" s="83" t="s">
        <v>107</v>
      </c>
      <c r="C7" s="32">
        <v>250</v>
      </c>
      <c r="D7" s="84">
        <v>250</v>
      </c>
      <c r="E7" s="29">
        <v>7.9</v>
      </c>
      <c r="F7" s="46">
        <v>7.9</v>
      </c>
      <c r="G7" s="29">
        <v>13.8</v>
      </c>
      <c r="H7" s="46">
        <v>13.8</v>
      </c>
      <c r="I7" s="29">
        <v>31.35</v>
      </c>
      <c r="J7" s="46">
        <v>31.35</v>
      </c>
      <c r="K7" s="32">
        <v>281.7</v>
      </c>
      <c r="L7" s="46">
        <v>281.7</v>
      </c>
      <c r="M7" s="32">
        <v>1.7</v>
      </c>
      <c r="N7" s="46">
        <v>1.7</v>
      </c>
      <c r="O7" s="71"/>
      <c r="P7" s="71"/>
      <c r="Q7" s="71"/>
      <c r="R7" s="71"/>
      <c r="S7" s="64"/>
      <c r="T7" s="72"/>
      <c r="U7" s="71"/>
      <c r="V7" s="71"/>
      <c r="W7" s="71"/>
      <c r="X7" s="71"/>
    </row>
    <row r="8" spans="1:24">
      <c r="A8" s="24"/>
      <c r="B8" s="31" t="s">
        <v>22</v>
      </c>
      <c r="C8" s="32">
        <v>60</v>
      </c>
      <c r="D8" s="33">
        <v>60</v>
      </c>
      <c r="E8" s="29">
        <f>C8*7.7/100</f>
        <v>4.62</v>
      </c>
      <c r="F8" s="46">
        <f>D8*7.7/100</f>
        <v>4.62</v>
      </c>
      <c r="G8" s="29">
        <f>C8*0.8/100</f>
        <v>0.48</v>
      </c>
      <c r="H8" s="46">
        <f>D8*0.8/100</f>
        <v>0.48</v>
      </c>
      <c r="I8" s="29">
        <f>C8*49.5/100</f>
        <v>29.7</v>
      </c>
      <c r="J8" s="46">
        <f>D8*49.5/100</f>
        <v>29.7</v>
      </c>
      <c r="K8" s="29">
        <f>E8*4+G8*9+I8*4</f>
        <v>141.6</v>
      </c>
      <c r="L8" s="46">
        <f>F8*4+H8*9+J8*4</f>
        <v>141.6</v>
      </c>
      <c r="M8" s="161">
        <v>0.1</v>
      </c>
      <c r="N8" s="73">
        <v>0.12</v>
      </c>
      <c r="O8" s="71"/>
      <c r="P8" s="71"/>
      <c r="Q8" s="71"/>
      <c r="R8" s="71"/>
      <c r="S8" s="64"/>
      <c r="T8" s="72"/>
      <c r="U8" s="71"/>
      <c r="V8" s="71"/>
      <c r="W8" s="71"/>
      <c r="X8" s="71"/>
    </row>
    <row r="9" spans="1:24">
      <c r="A9" s="85"/>
      <c r="B9" s="86" t="s">
        <v>19</v>
      </c>
      <c r="C9" s="32">
        <v>40</v>
      </c>
      <c r="D9" s="87">
        <v>40</v>
      </c>
      <c r="E9" s="32">
        <v>5.84</v>
      </c>
      <c r="F9" s="33">
        <v>5.84</v>
      </c>
      <c r="G9" s="29">
        <v>5.29</v>
      </c>
      <c r="H9" s="46">
        <v>5.29</v>
      </c>
      <c r="I9" s="35">
        <f>C9*0/10</f>
        <v>0</v>
      </c>
      <c r="J9" s="103">
        <f>D9*0/10</f>
        <v>0</v>
      </c>
      <c r="K9" s="29">
        <v>72.22</v>
      </c>
      <c r="L9" s="46">
        <v>72.22</v>
      </c>
      <c r="M9" s="29">
        <v>0</v>
      </c>
      <c r="N9" s="46">
        <v>0</v>
      </c>
      <c r="O9" s="71"/>
      <c r="P9" s="71"/>
      <c r="Q9" s="71"/>
      <c r="R9" s="71"/>
      <c r="S9" s="64"/>
      <c r="T9" s="72"/>
      <c r="U9" s="71"/>
      <c r="V9" s="71"/>
      <c r="W9" s="71"/>
      <c r="X9" s="71"/>
    </row>
    <row r="10" spans="1:24">
      <c r="A10" s="24" t="s">
        <v>45</v>
      </c>
      <c r="B10" s="31" t="s">
        <v>46</v>
      </c>
      <c r="C10" s="32">
        <v>200</v>
      </c>
      <c r="D10" s="33">
        <v>200</v>
      </c>
      <c r="E10" s="29">
        <v>3.77</v>
      </c>
      <c r="F10" s="46">
        <v>3.77</v>
      </c>
      <c r="G10" s="35">
        <v>3.9</v>
      </c>
      <c r="H10" s="46">
        <v>3.9</v>
      </c>
      <c r="I10" s="29">
        <v>25.78</v>
      </c>
      <c r="J10" s="46">
        <v>25.78</v>
      </c>
      <c r="K10" s="29">
        <v>149</v>
      </c>
      <c r="L10" s="46">
        <v>149</v>
      </c>
      <c r="M10" s="143">
        <v>1.3</v>
      </c>
      <c r="N10" s="73">
        <v>1.3</v>
      </c>
      <c r="O10" s="71"/>
      <c r="P10" s="71"/>
      <c r="Q10" s="71"/>
      <c r="R10" s="71"/>
      <c r="S10" s="64"/>
      <c r="T10" s="72"/>
      <c r="U10" s="71"/>
      <c r="V10" s="71"/>
      <c r="W10" s="71"/>
      <c r="X10" s="71"/>
    </row>
    <row r="11" spans="1:24">
      <c r="A11" s="39"/>
      <c r="B11" s="40" t="s">
        <v>25</v>
      </c>
      <c r="C11" s="8">
        <f t="shared" ref="C11:J11" si="0">SUM(C7:C10)</f>
        <v>550</v>
      </c>
      <c r="D11" s="164">
        <f t="shared" si="0"/>
        <v>550</v>
      </c>
      <c r="E11" s="60">
        <f t="shared" si="0"/>
        <v>22.13</v>
      </c>
      <c r="F11" s="95">
        <f t="shared" si="0"/>
        <v>22.13</v>
      </c>
      <c r="G11" s="60">
        <f t="shared" si="0"/>
        <v>23.47</v>
      </c>
      <c r="H11" s="95">
        <f t="shared" si="0"/>
        <v>23.47</v>
      </c>
      <c r="I11" s="60">
        <f t="shared" si="0"/>
        <v>86.83</v>
      </c>
      <c r="J11" s="95">
        <f t="shared" si="0"/>
        <v>86.83</v>
      </c>
      <c r="K11" s="60">
        <f>E11*4+G11*9+I11*4</f>
        <v>647.07</v>
      </c>
      <c r="L11" s="95">
        <f>F11*4+H11*9+J11*4</f>
        <v>647.07</v>
      </c>
      <c r="M11" s="60">
        <f>SUM(M7:M10)</f>
        <v>3.1</v>
      </c>
      <c r="N11" s="60">
        <f>SUM(N7:N10)</f>
        <v>3.12</v>
      </c>
      <c r="O11" s="71"/>
      <c r="P11" s="71"/>
      <c r="Q11" s="71"/>
      <c r="R11" s="71"/>
      <c r="S11" s="64"/>
      <c r="T11" s="72"/>
      <c r="U11" s="71"/>
      <c r="V11" s="71"/>
      <c r="W11" s="71"/>
      <c r="X11" s="71"/>
    </row>
    <row r="12" spans="1:24">
      <c r="A12" s="42" t="s">
        <v>26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4"/>
      <c r="M12" s="64"/>
      <c r="N12" s="72"/>
      <c r="O12" s="71"/>
      <c r="P12" s="71"/>
      <c r="Q12" s="71"/>
      <c r="R12" s="71"/>
      <c r="S12" s="64"/>
      <c r="T12" s="72"/>
      <c r="U12" s="71"/>
      <c r="V12" s="71"/>
      <c r="W12" s="71"/>
      <c r="X12" s="71"/>
    </row>
    <row r="13" spans="1:24">
      <c r="A13" s="44" t="s">
        <v>121</v>
      </c>
      <c r="B13" s="31" t="s">
        <v>122</v>
      </c>
      <c r="C13" s="32">
        <v>100</v>
      </c>
      <c r="D13" s="45">
        <v>100</v>
      </c>
      <c r="E13" s="29">
        <v>2.52</v>
      </c>
      <c r="F13" s="46">
        <v>2.52</v>
      </c>
      <c r="G13" s="29">
        <v>21.21</v>
      </c>
      <c r="H13" s="46">
        <v>21.21</v>
      </c>
      <c r="I13" s="29">
        <v>8.11</v>
      </c>
      <c r="J13" s="46">
        <v>8.11</v>
      </c>
      <c r="K13" s="75">
        <v>232</v>
      </c>
      <c r="L13" s="76">
        <v>232</v>
      </c>
      <c r="M13" s="161">
        <v>22.55</v>
      </c>
      <c r="N13" s="73">
        <v>22.55</v>
      </c>
      <c r="O13" s="71"/>
      <c r="P13" s="71"/>
      <c r="Q13" s="71"/>
      <c r="R13" s="71"/>
      <c r="S13" s="64"/>
      <c r="T13" s="72"/>
      <c r="U13" s="71"/>
      <c r="V13" s="71"/>
      <c r="W13" s="71"/>
      <c r="X13" s="71"/>
    </row>
    <row r="14" spans="1:24">
      <c r="A14" s="88" t="s">
        <v>123</v>
      </c>
      <c r="B14" s="89" t="s">
        <v>124</v>
      </c>
      <c r="C14" s="92">
        <v>250</v>
      </c>
      <c r="D14" s="45">
        <v>250</v>
      </c>
      <c r="E14" s="29">
        <v>7.35</v>
      </c>
      <c r="F14" s="46">
        <v>7.35</v>
      </c>
      <c r="G14" s="29">
        <v>4.05</v>
      </c>
      <c r="H14" s="46">
        <v>4.05</v>
      </c>
      <c r="I14" s="29">
        <v>17.13</v>
      </c>
      <c r="J14" s="46">
        <v>17.13</v>
      </c>
      <c r="K14" s="29">
        <v>135</v>
      </c>
      <c r="L14" s="46">
        <v>135</v>
      </c>
      <c r="M14" s="161">
        <v>0.9</v>
      </c>
      <c r="N14" s="73">
        <v>0.85</v>
      </c>
      <c r="O14" s="71"/>
      <c r="P14" s="71"/>
      <c r="Q14" s="71"/>
      <c r="R14" s="71"/>
      <c r="S14" s="64"/>
      <c r="T14" s="72"/>
      <c r="U14" s="71"/>
      <c r="V14" s="71"/>
      <c r="W14" s="71"/>
      <c r="X14" s="71"/>
    </row>
    <row r="15" spans="1:24">
      <c r="A15" s="165" t="s">
        <v>125</v>
      </c>
      <c r="B15" s="166" t="s">
        <v>126</v>
      </c>
      <c r="C15" s="32">
        <v>100</v>
      </c>
      <c r="D15" s="33">
        <v>100</v>
      </c>
      <c r="E15" s="29">
        <v>12.57</v>
      </c>
      <c r="F15" s="46">
        <v>12.57</v>
      </c>
      <c r="G15" s="32">
        <v>11.22</v>
      </c>
      <c r="H15" s="46">
        <v>11.22</v>
      </c>
      <c r="I15" s="29">
        <v>11.3</v>
      </c>
      <c r="J15" s="46">
        <v>11.3</v>
      </c>
      <c r="K15" s="29">
        <v>196.7</v>
      </c>
      <c r="L15" s="46">
        <v>196.7</v>
      </c>
      <c r="M15" s="161">
        <v>0.73</v>
      </c>
      <c r="N15" s="73">
        <v>0.73</v>
      </c>
      <c r="O15" s="71"/>
      <c r="P15" s="71"/>
      <c r="Q15" s="71"/>
      <c r="R15" s="71"/>
      <c r="S15" s="64"/>
      <c r="T15" s="72"/>
      <c r="U15" s="71"/>
      <c r="V15" s="71"/>
      <c r="W15" s="71"/>
      <c r="X15" s="71"/>
    </row>
    <row r="16" spans="1:24">
      <c r="A16" s="167" t="s">
        <v>127</v>
      </c>
      <c r="B16" s="166" t="s">
        <v>34</v>
      </c>
      <c r="C16" s="32">
        <v>150</v>
      </c>
      <c r="D16" s="33">
        <v>180</v>
      </c>
      <c r="E16" s="29">
        <v>4.47</v>
      </c>
      <c r="F16" s="46">
        <v>5.36</v>
      </c>
      <c r="G16" s="32">
        <v>3.97</v>
      </c>
      <c r="H16" s="46">
        <v>4.78</v>
      </c>
      <c r="I16" s="29">
        <v>19.55</v>
      </c>
      <c r="J16" s="46">
        <v>23.4</v>
      </c>
      <c r="K16" s="29">
        <v>132</v>
      </c>
      <c r="L16" s="46">
        <v>158.4</v>
      </c>
      <c r="M16" s="161">
        <v>0</v>
      </c>
      <c r="N16" s="73">
        <v>0</v>
      </c>
      <c r="O16" s="71"/>
      <c r="P16" s="71"/>
      <c r="Q16" s="71"/>
      <c r="R16" s="71"/>
      <c r="S16" s="64"/>
      <c r="T16" s="72"/>
      <c r="U16" s="71"/>
      <c r="V16" s="71"/>
      <c r="W16" s="71"/>
      <c r="X16" s="71"/>
    </row>
    <row r="17" spans="1:24">
      <c r="A17" s="58" t="s">
        <v>73</v>
      </c>
      <c r="B17" s="31" t="s">
        <v>128</v>
      </c>
      <c r="C17" s="32">
        <v>200</v>
      </c>
      <c r="D17" s="33">
        <v>200</v>
      </c>
      <c r="E17" s="29">
        <v>0.33</v>
      </c>
      <c r="F17" s="46">
        <v>0.33</v>
      </c>
      <c r="G17" s="35">
        <v>0.04</v>
      </c>
      <c r="H17" s="46">
        <v>0.04</v>
      </c>
      <c r="I17" s="29">
        <v>19.3</v>
      </c>
      <c r="J17" s="46">
        <v>19.3</v>
      </c>
      <c r="K17" s="29">
        <v>78.7</v>
      </c>
      <c r="L17" s="46">
        <v>78.7</v>
      </c>
      <c r="M17" s="161">
        <v>6.4</v>
      </c>
      <c r="N17" s="73">
        <v>6.4</v>
      </c>
      <c r="O17" s="71"/>
      <c r="P17" s="71"/>
      <c r="Q17" s="71"/>
      <c r="R17" s="71"/>
      <c r="S17" s="64"/>
      <c r="T17" s="72"/>
      <c r="U17" s="71"/>
      <c r="V17" s="71"/>
      <c r="W17" s="71"/>
      <c r="X17" s="71"/>
    </row>
    <row r="18" spans="1:24">
      <c r="A18" s="24"/>
      <c r="B18" s="31" t="s">
        <v>36</v>
      </c>
      <c r="C18" s="32">
        <v>60</v>
      </c>
      <c r="D18" s="33">
        <v>60</v>
      </c>
      <c r="E18" s="29">
        <f>C18*6.6/100</f>
        <v>3.96</v>
      </c>
      <c r="F18" s="46">
        <f>D18*6.6/100</f>
        <v>3.96</v>
      </c>
      <c r="G18" s="29">
        <f>C18*1.1/100</f>
        <v>0.66</v>
      </c>
      <c r="H18" s="46">
        <f>D18*1.1/100</f>
        <v>0.66</v>
      </c>
      <c r="I18" s="29">
        <f>C18*43.9/100</f>
        <v>26.34</v>
      </c>
      <c r="J18" s="46">
        <f>D18*43.9/100</f>
        <v>26.34</v>
      </c>
      <c r="K18" s="29">
        <f>E18*4+G18*9+I18*4</f>
        <v>127.14</v>
      </c>
      <c r="L18" s="46">
        <f>F18*4+H18*9+J18*4</f>
        <v>127.14</v>
      </c>
      <c r="M18" s="161">
        <v>0.24</v>
      </c>
      <c r="N18" s="73">
        <v>0.24</v>
      </c>
      <c r="O18" s="71"/>
      <c r="P18" s="71"/>
      <c r="Q18" s="71"/>
      <c r="R18" s="71"/>
      <c r="S18" s="64"/>
      <c r="T18" s="72"/>
      <c r="U18" s="71"/>
      <c r="V18" s="71"/>
      <c r="W18" s="71"/>
      <c r="X18" s="71"/>
    </row>
    <row r="19" spans="1:24">
      <c r="A19" s="24"/>
      <c r="B19" s="31" t="s">
        <v>22</v>
      </c>
      <c r="C19" s="32">
        <v>60</v>
      </c>
      <c r="D19" s="33">
        <v>90</v>
      </c>
      <c r="E19" s="29">
        <f>C19*7.7/100</f>
        <v>4.62</v>
      </c>
      <c r="F19" s="46">
        <f>D19*7.7/100</f>
        <v>6.93</v>
      </c>
      <c r="G19" s="29">
        <f>C19*0.8/100</f>
        <v>0.48</v>
      </c>
      <c r="H19" s="46">
        <f>D19*0.8/100</f>
        <v>0.72</v>
      </c>
      <c r="I19" s="29">
        <f>C19*49.5/100</f>
        <v>29.7</v>
      </c>
      <c r="J19" s="46">
        <f>D19*49.5/100</f>
        <v>44.55</v>
      </c>
      <c r="K19" s="29">
        <f>E19*4+G19*9+I19*4</f>
        <v>141.6</v>
      </c>
      <c r="L19" s="46">
        <f>F19*4+H19*9+J19*4</f>
        <v>212.4</v>
      </c>
      <c r="M19" s="161">
        <v>0.1</v>
      </c>
      <c r="N19" s="73">
        <v>0.2</v>
      </c>
      <c r="O19" s="71"/>
      <c r="P19" s="71"/>
      <c r="Q19" s="71"/>
      <c r="R19" s="71"/>
      <c r="S19" s="64"/>
      <c r="T19" s="72"/>
      <c r="U19" s="71"/>
      <c r="V19" s="71"/>
      <c r="W19" s="71"/>
      <c r="X19" s="71"/>
    </row>
    <row r="20" customFormat="1" spans="1:24">
      <c r="A20" s="24"/>
      <c r="B20" s="154" t="s">
        <v>57</v>
      </c>
      <c r="C20" s="155">
        <v>200</v>
      </c>
      <c r="D20" s="156">
        <v>200</v>
      </c>
      <c r="E20" s="157">
        <v>0.4</v>
      </c>
      <c r="F20" s="158">
        <v>0.4</v>
      </c>
      <c r="G20" s="157">
        <v>0.4</v>
      </c>
      <c r="H20" s="158">
        <v>0.4</v>
      </c>
      <c r="I20" s="157">
        <v>9.8</v>
      </c>
      <c r="J20" s="158">
        <v>9.8</v>
      </c>
      <c r="K20" s="157">
        <v>44.4</v>
      </c>
      <c r="L20" s="158">
        <v>44.4</v>
      </c>
      <c r="M20" s="161">
        <v>4</v>
      </c>
      <c r="N20" s="73">
        <v>4</v>
      </c>
      <c r="O20" s="71"/>
      <c r="P20" s="71"/>
      <c r="Q20" s="71"/>
      <c r="R20" s="71"/>
      <c r="S20" s="64"/>
      <c r="T20" s="72"/>
      <c r="U20" s="71"/>
      <c r="V20" s="71"/>
      <c r="W20" s="71"/>
      <c r="X20" s="71"/>
    </row>
    <row r="21" spans="1:24">
      <c r="A21" s="24"/>
      <c r="B21" s="40" t="s">
        <v>38</v>
      </c>
      <c r="C21" s="8">
        <f t="shared" ref="C21:M21" si="1">SUM(C13:C20)</f>
        <v>1120</v>
      </c>
      <c r="D21" s="8">
        <f t="shared" si="1"/>
        <v>1180</v>
      </c>
      <c r="E21" s="8">
        <f t="shared" si="1"/>
        <v>36.22</v>
      </c>
      <c r="F21" s="8">
        <f t="shared" si="1"/>
        <v>39.42</v>
      </c>
      <c r="G21" s="8">
        <f t="shared" si="1"/>
        <v>42.03</v>
      </c>
      <c r="H21" s="8">
        <f t="shared" si="1"/>
        <v>43.08</v>
      </c>
      <c r="I21" s="8">
        <f t="shared" si="1"/>
        <v>141.23</v>
      </c>
      <c r="J21" s="8">
        <f t="shared" si="1"/>
        <v>159.93</v>
      </c>
      <c r="K21" s="8">
        <f t="shared" si="1"/>
        <v>1087.54</v>
      </c>
      <c r="L21" s="8">
        <f t="shared" si="1"/>
        <v>1184.74</v>
      </c>
      <c r="M21" s="8">
        <f t="shared" si="1"/>
        <v>34.92</v>
      </c>
      <c r="N21" s="163">
        <v>35.04</v>
      </c>
      <c r="O21" s="71"/>
      <c r="P21" s="71"/>
      <c r="Q21" s="71"/>
      <c r="R21" s="71"/>
      <c r="S21" s="64"/>
      <c r="T21" s="72"/>
      <c r="U21" s="71"/>
      <c r="V21" s="71"/>
      <c r="W21" s="71"/>
      <c r="X21" s="71"/>
    </row>
    <row r="22" spans="1:20">
      <c r="A22" s="62"/>
      <c r="B22" s="40" t="s">
        <v>39</v>
      </c>
      <c r="C22" s="8">
        <v>1670</v>
      </c>
      <c r="D22" s="63">
        <v>1730</v>
      </c>
      <c r="E22" s="60">
        <v>58.35</v>
      </c>
      <c r="F22" s="60">
        <v>61.55</v>
      </c>
      <c r="G22" s="60">
        <v>65.6</v>
      </c>
      <c r="H22" s="60">
        <v>66.55</v>
      </c>
      <c r="I22" s="60">
        <v>228.06</v>
      </c>
      <c r="J22" s="60">
        <v>246.76</v>
      </c>
      <c r="K22" s="60">
        <v>1962.67</v>
      </c>
      <c r="L22" s="60">
        <v>1831.81</v>
      </c>
      <c r="M22" s="60">
        <v>38.02</v>
      </c>
      <c r="N22" s="60">
        <v>38.16</v>
      </c>
      <c r="T22" s="136"/>
    </row>
    <row r="23" spans="1:20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N23" s="109"/>
      <c r="T23" s="71"/>
    </row>
    <row r="24" spans="1:20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N24" s="109"/>
      <c r="T24" s="71"/>
    </row>
    <row r="25" spans="1:20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N25" s="110"/>
      <c r="T25" s="112"/>
    </row>
    <row r="26" spans="1:20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N26" s="64"/>
      <c r="T26" s="64"/>
    </row>
    <row r="27" spans="1:20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T27" s="64"/>
    </row>
    <row r="28" spans="1:12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1:12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>
      <c r="A31" s="65"/>
      <c r="B31" s="65"/>
      <c r="C31" s="65"/>
      <c r="D31" s="97"/>
      <c r="E31" s="97"/>
      <c r="F31" s="97"/>
      <c r="G31" s="97"/>
      <c r="H31" s="97"/>
      <c r="I31" s="97"/>
      <c r="J31" s="97"/>
      <c r="K31" s="97"/>
      <c r="L31" s="97"/>
    </row>
    <row r="32" spans="1:13">
      <c r="A32" s="64"/>
      <c r="B32" s="64"/>
      <c r="C32" s="72"/>
      <c r="D32" s="96"/>
      <c r="E32" s="96"/>
      <c r="F32" s="96"/>
      <c r="G32" s="96"/>
      <c r="H32" s="96"/>
      <c r="I32" s="96"/>
      <c r="J32" s="96"/>
      <c r="K32" s="96"/>
      <c r="L32" s="96"/>
      <c r="M32" s="64"/>
    </row>
    <row r="33" spans="1:13">
      <c r="A33" s="64"/>
      <c r="B33" s="64"/>
      <c r="C33" s="72"/>
      <c r="D33" s="96"/>
      <c r="E33" s="96"/>
      <c r="F33" s="96"/>
      <c r="G33" s="96"/>
      <c r="H33" s="96"/>
      <c r="I33" s="96"/>
      <c r="J33" s="96"/>
      <c r="K33" s="96"/>
      <c r="L33" s="96"/>
      <c r="M33" s="64"/>
    </row>
    <row r="34" spans="1:13">
      <c r="A34" s="64"/>
      <c r="B34" s="64"/>
      <c r="C34" s="72"/>
      <c r="D34" s="96"/>
      <c r="E34" s="96"/>
      <c r="F34" s="96"/>
      <c r="G34" s="96"/>
      <c r="H34" s="96"/>
      <c r="I34" s="96"/>
      <c r="J34" s="96"/>
      <c r="K34" s="96"/>
      <c r="L34" s="96"/>
      <c r="M34" s="64"/>
    </row>
    <row r="35" spans="1:13">
      <c r="A35" s="64"/>
      <c r="B35" s="64"/>
      <c r="C35" s="72"/>
      <c r="D35" s="96"/>
      <c r="E35" s="96"/>
      <c r="F35" s="96"/>
      <c r="G35" s="96"/>
      <c r="H35" s="96"/>
      <c r="I35" s="96"/>
      <c r="J35" s="96"/>
      <c r="K35" s="96"/>
      <c r="L35" s="96"/>
      <c r="M35" s="64"/>
    </row>
    <row r="36" spans="1:12">
      <c r="A36" s="64"/>
      <c r="B36" s="64"/>
      <c r="C36" s="72"/>
      <c r="D36" s="64"/>
      <c r="I36" s="111"/>
      <c r="J36" s="111"/>
      <c r="K36" s="111"/>
      <c r="L36" s="111"/>
    </row>
    <row r="37" spans="1:4">
      <c r="A37" s="64"/>
      <c r="B37" s="64"/>
      <c r="C37" s="72"/>
      <c r="D37" s="64"/>
    </row>
    <row r="38" spans="1:4">
      <c r="A38" s="64"/>
      <c r="B38" s="64"/>
      <c r="C38" s="72"/>
      <c r="D38" s="64"/>
    </row>
    <row r="39" spans="1:4">
      <c r="A39" s="64"/>
      <c r="B39" s="64"/>
      <c r="C39" s="72"/>
      <c r="D39" s="64"/>
    </row>
    <row r="40" spans="1:4">
      <c r="A40" s="64"/>
      <c r="B40" s="64"/>
      <c r="C40" s="72"/>
      <c r="D40" s="64"/>
    </row>
    <row r="41" spans="1:4">
      <c r="A41" s="64"/>
      <c r="B41" s="64"/>
      <c r="C41" s="72"/>
      <c r="D41" s="64"/>
    </row>
    <row r="42" spans="1:4">
      <c r="A42" s="64"/>
      <c r="B42" s="64"/>
      <c r="C42" s="72"/>
      <c r="D42" s="64"/>
    </row>
    <row r="43" spans="1:4">
      <c r="A43" s="64"/>
      <c r="B43" s="64"/>
      <c r="C43" s="72"/>
      <c r="D43" s="64"/>
    </row>
    <row r="44" spans="1:4">
      <c r="A44" s="64"/>
      <c r="B44" s="64"/>
      <c r="C44" s="72"/>
      <c r="D44" s="64"/>
    </row>
    <row r="45" spans="1:4">
      <c r="A45" s="64"/>
      <c r="B45" s="64"/>
      <c r="C45" s="72"/>
      <c r="D45" s="64"/>
    </row>
    <row r="46" spans="1:4">
      <c r="A46" s="64"/>
      <c r="B46" s="64"/>
      <c r="C46" s="72"/>
      <c r="D46" s="64"/>
    </row>
    <row r="47" spans="1:4">
      <c r="A47" s="64"/>
      <c r="B47" s="64"/>
      <c r="C47" s="72"/>
      <c r="D47" s="64"/>
    </row>
    <row r="48" spans="1:4">
      <c r="A48" s="64"/>
      <c r="B48" s="64"/>
      <c r="C48" s="72"/>
      <c r="D48" s="64"/>
    </row>
    <row r="49" spans="1:4">
      <c r="A49" s="64"/>
      <c r="B49" s="64"/>
      <c r="C49" s="72"/>
      <c r="D49" s="64"/>
    </row>
    <row r="50" spans="1:4">
      <c r="A50" s="64"/>
      <c r="B50" s="64"/>
      <c r="C50" s="72"/>
      <c r="D50" s="64"/>
    </row>
    <row r="51" spans="1:4">
      <c r="A51" s="64"/>
      <c r="B51" s="64"/>
      <c r="C51" s="72"/>
      <c r="D51" s="64"/>
    </row>
    <row r="52" spans="1:4">
      <c r="A52" s="64"/>
      <c r="B52" s="64"/>
      <c r="C52" s="72"/>
      <c r="D52" s="64"/>
    </row>
    <row r="53" spans="1:4">
      <c r="A53" s="64"/>
      <c r="B53" s="64"/>
      <c r="C53" s="72"/>
      <c r="D53" s="64"/>
    </row>
    <row r="54" spans="1:4">
      <c r="A54" s="64"/>
      <c r="B54" s="64"/>
      <c r="C54" s="72"/>
      <c r="D54" s="64"/>
    </row>
    <row r="55" spans="1:4">
      <c r="A55" s="64"/>
      <c r="B55" s="64"/>
      <c r="C55" s="72"/>
      <c r="D55" s="64"/>
    </row>
    <row r="56" spans="1:4">
      <c r="A56" s="64"/>
      <c r="B56" s="64"/>
      <c r="C56" s="72"/>
      <c r="D56" s="64"/>
    </row>
    <row r="57" spans="1:4">
      <c r="A57" s="64"/>
      <c r="B57" s="64"/>
      <c r="C57" s="72"/>
      <c r="D57" s="64"/>
    </row>
    <row r="58" spans="1:3">
      <c r="A58" s="64"/>
      <c r="B58" s="64"/>
      <c r="C58" s="64"/>
    </row>
    <row r="59" spans="1:3">
      <c r="A59" s="64"/>
      <c r="B59" s="64"/>
      <c r="C59" s="64"/>
    </row>
    <row r="60" spans="1:3">
      <c r="A60" s="64"/>
      <c r="B60" s="64"/>
      <c r="C60" s="64"/>
    </row>
    <row r="61" spans="1:3">
      <c r="A61" s="64"/>
      <c r="B61" s="64"/>
      <c r="C61" s="64"/>
    </row>
    <row r="62" spans="1:3">
      <c r="A62" s="64"/>
      <c r="B62" s="64"/>
      <c r="C62" s="64"/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workbookViewId="0">
      <selection activeCell="N22" sqref="N22"/>
    </sheetView>
  </sheetViews>
  <sheetFormatPr defaultColWidth="9.11111111111111" defaultRowHeight="14.4"/>
  <cols>
    <col min="1" max="1" width="10.5555555555556" customWidth="1"/>
    <col min="2" max="2" width="37" customWidth="1"/>
    <col min="3" max="3" width="7.33333333333333" customWidth="1"/>
    <col min="4" max="4" width="9" customWidth="1"/>
    <col min="5" max="5" width="6.66666666666667" customWidth="1"/>
    <col min="6" max="6" width="6.88888888888889" customWidth="1"/>
    <col min="7" max="7" width="6.44444444444444" customWidth="1"/>
    <col min="8" max="8" width="6.55555555555556" customWidth="1"/>
    <col min="9" max="9" width="7.55555555555556" customWidth="1"/>
    <col min="10" max="10" width="7.44444444444444" customWidth="1"/>
    <col min="11" max="11" width="9.66666666666667" customWidth="1"/>
    <col min="12" max="12" width="9.44444444444444" customWidth="1"/>
    <col min="13" max="13" width="9" customWidth="1"/>
    <col min="14" max="14" width="7.33333333333333" customWidth="1"/>
    <col min="19" max="19" width="19.6666666666667" customWidth="1"/>
    <col min="20" max="20" width="7.66666666666667" customWidth="1"/>
    <col min="22" max="22" width="7.66666666666667" customWidth="1"/>
  </cols>
  <sheetData>
    <row r="1" ht="15.6" spans="1:24">
      <c r="A1" s="1" t="s">
        <v>0</v>
      </c>
      <c r="B1" s="1"/>
      <c r="C1" s="1"/>
      <c r="D1" s="1"/>
      <c r="E1" t="s">
        <v>118</v>
      </c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ht="15.6" spans="1:24">
      <c r="A2" s="2" t="s">
        <v>2</v>
      </c>
      <c r="B2" s="2"/>
      <c r="C2" s="2"/>
      <c r="D2" s="2"/>
      <c r="E2" s="3" t="s">
        <v>129</v>
      </c>
      <c r="F2" s="3"/>
      <c r="G2" s="3"/>
      <c r="H2" s="3"/>
      <c r="I2" s="2"/>
      <c r="J2" s="2"/>
      <c r="K2" s="2"/>
      <c r="L2" s="2"/>
      <c r="M2" s="65"/>
      <c r="N2" s="65"/>
      <c r="O2" s="64"/>
      <c r="P2" s="64"/>
      <c r="Q2" s="64"/>
      <c r="R2" s="64"/>
      <c r="S2" s="65"/>
      <c r="T2" s="65"/>
      <c r="U2" s="64"/>
      <c r="V2" s="64"/>
      <c r="W2" s="64"/>
      <c r="X2" s="64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6" t="s">
        <v>9</v>
      </c>
      <c r="N3" s="67"/>
      <c r="O3" s="71"/>
      <c r="P3" s="71"/>
      <c r="Q3" s="71"/>
      <c r="R3" s="71"/>
      <c r="S3" s="64"/>
      <c r="T3" s="72"/>
      <c r="U3" s="71"/>
      <c r="V3" s="71"/>
      <c r="W3" s="71"/>
      <c r="X3" s="71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8"/>
      <c r="N4" s="69"/>
      <c r="O4" s="71"/>
      <c r="P4" s="71"/>
      <c r="Q4" s="71"/>
      <c r="R4" s="71"/>
      <c r="S4" s="64"/>
      <c r="T4" s="72"/>
      <c r="U4" s="71"/>
      <c r="V4" s="71"/>
      <c r="W4" s="71"/>
      <c r="X4" s="71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71"/>
      <c r="P5" s="71"/>
      <c r="Q5" s="71"/>
      <c r="R5" s="71"/>
      <c r="S5" s="64"/>
      <c r="T5" s="72"/>
      <c r="U5" s="71"/>
      <c r="V5" s="71"/>
      <c r="W5" s="71"/>
      <c r="X5" s="71"/>
    </row>
    <row r="6" spans="1:2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70"/>
      <c r="M6" s="64"/>
      <c r="N6" s="72"/>
      <c r="O6" s="71"/>
      <c r="P6" s="71"/>
      <c r="Q6" s="71"/>
      <c r="R6" s="71"/>
      <c r="S6" s="64"/>
      <c r="T6" s="72"/>
      <c r="U6" s="71"/>
      <c r="V6" s="71"/>
      <c r="W6" s="71"/>
      <c r="X6" s="71"/>
    </row>
    <row r="7" spans="1:24">
      <c r="A7" s="93" t="s">
        <v>130</v>
      </c>
      <c r="B7" s="94" t="s">
        <v>131</v>
      </c>
      <c r="C7" s="32">
        <v>250</v>
      </c>
      <c r="D7" s="84">
        <v>250</v>
      </c>
      <c r="E7" s="29">
        <v>9.3</v>
      </c>
      <c r="F7" s="46">
        <v>9.3</v>
      </c>
      <c r="G7" s="29">
        <v>11.86</v>
      </c>
      <c r="H7" s="46">
        <v>11.86</v>
      </c>
      <c r="I7" s="32">
        <v>43.62</v>
      </c>
      <c r="J7" s="46">
        <v>43.62</v>
      </c>
      <c r="K7" s="32">
        <v>319.62</v>
      </c>
      <c r="L7" s="46">
        <v>319.62</v>
      </c>
      <c r="M7" s="143">
        <v>1.5</v>
      </c>
      <c r="N7" s="73">
        <v>1.54</v>
      </c>
      <c r="O7" s="71"/>
      <c r="P7" s="71"/>
      <c r="Q7" s="71"/>
      <c r="R7" s="71"/>
      <c r="S7" s="64"/>
      <c r="T7" s="72"/>
      <c r="U7" s="71"/>
      <c r="V7" s="71"/>
      <c r="W7" s="71"/>
      <c r="X7" s="71"/>
    </row>
    <row r="8" spans="1:24">
      <c r="A8" s="36" t="s">
        <v>43</v>
      </c>
      <c r="B8" s="37" t="s">
        <v>79</v>
      </c>
      <c r="C8" s="26">
        <v>10</v>
      </c>
      <c r="D8" s="27">
        <v>10</v>
      </c>
      <c r="E8" s="26">
        <v>0.08</v>
      </c>
      <c r="F8" s="26">
        <v>0.08</v>
      </c>
      <c r="G8" s="29">
        <v>7.25</v>
      </c>
      <c r="H8" s="29">
        <v>7.25</v>
      </c>
      <c r="I8" s="32">
        <v>0.13</v>
      </c>
      <c r="J8" s="184" t="s">
        <v>132</v>
      </c>
      <c r="K8" s="32">
        <v>66</v>
      </c>
      <c r="L8" s="32">
        <v>66</v>
      </c>
      <c r="M8" s="143">
        <v>0</v>
      </c>
      <c r="N8" s="30">
        <v>0</v>
      </c>
      <c r="O8" s="71"/>
      <c r="P8" s="71"/>
      <c r="Q8" s="71"/>
      <c r="R8" s="71"/>
      <c r="S8" s="64"/>
      <c r="T8" s="72"/>
      <c r="U8" s="71"/>
      <c r="V8" s="71"/>
      <c r="W8" s="71"/>
      <c r="X8" s="71"/>
    </row>
    <row r="9" spans="1:24">
      <c r="A9" s="24"/>
      <c r="B9" s="142" t="s">
        <v>22</v>
      </c>
      <c r="C9" s="143">
        <v>60</v>
      </c>
      <c r="D9" s="33">
        <v>60</v>
      </c>
      <c r="E9" s="144">
        <v>4.62</v>
      </c>
      <c r="F9" s="145">
        <v>4.62</v>
      </c>
      <c r="G9" s="144">
        <v>0.48</v>
      </c>
      <c r="H9" s="145">
        <v>0.48</v>
      </c>
      <c r="I9" s="144">
        <v>29.7</v>
      </c>
      <c r="J9" s="145">
        <v>29.7</v>
      </c>
      <c r="K9" s="144">
        <v>141.6</v>
      </c>
      <c r="L9" s="145">
        <v>141.6</v>
      </c>
      <c r="M9" s="143">
        <v>0.1</v>
      </c>
      <c r="N9" s="73">
        <v>0.1</v>
      </c>
      <c r="O9" s="71"/>
      <c r="P9" s="71"/>
      <c r="Q9" s="71"/>
      <c r="R9" s="71"/>
      <c r="S9" s="64"/>
      <c r="T9" s="72"/>
      <c r="U9" s="71"/>
      <c r="V9" s="71"/>
      <c r="W9" s="71"/>
      <c r="X9" s="71"/>
    </row>
    <row r="10" customFormat="1" spans="1:24">
      <c r="A10" s="24" t="s">
        <v>133</v>
      </c>
      <c r="B10" s="25" t="s">
        <v>95</v>
      </c>
      <c r="C10" s="26">
        <v>200</v>
      </c>
      <c r="D10" s="27">
        <v>200</v>
      </c>
      <c r="E10" s="26">
        <v>2.7</v>
      </c>
      <c r="F10" s="146">
        <v>2.7</v>
      </c>
      <c r="G10" s="29">
        <v>2.8</v>
      </c>
      <c r="H10" s="33">
        <v>2.8</v>
      </c>
      <c r="I10" s="32">
        <v>22.4</v>
      </c>
      <c r="J10" s="33">
        <v>22.4</v>
      </c>
      <c r="K10" s="32">
        <v>153</v>
      </c>
      <c r="L10" s="33">
        <v>153</v>
      </c>
      <c r="M10" s="143">
        <v>0.7</v>
      </c>
      <c r="N10" s="73">
        <v>0.7</v>
      </c>
      <c r="O10" s="71"/>
      <c r="P10" s="71"/>
      <c r="Q10" s="71"/>
      <c r="R10" s="71"/>
      <c r="S10" s="64"/>
      <c r="T10" s="72"/>
      <c r="U10" s="71"/>
      <c r="V10" s="71"/>
      <c r="W10" s="71"/>
      <c r="X10" s="71"/>
    </row>
    <row r="11" spans="1:24">
      <c r="A11" s="39"/>
      <c r="B11" s="40" t="s">
        <v>25</v>
      </c>
      <c r="C11" s="8">
        <v>520</v>
      </c>
      <c r="D11" s="8">
        <f t="shared" ref="D11:N11" si="0">SUM(D7:D10)</f>
        <v>520</v>
      </c>
      <c r="E11" s="8">
        <f t="shared" si="0"/>
        <v>16.7</v>
      </c>
      <c r="F11" s="8">
        <f t="shared" si="0"/>
        <v>16.7</v>
      </c>
      <c r="G11" s="8">
        <f t="shared" si="0"/>
        <v>22.39</v>
      </c>
      <c r="H11" s="8">
        <f t="shared" si="0"/>
        <v>22.39</v>
      </c>
      <c r="I11" s="8">
        <f t="shared" si="0"/>
        <v>95.85</v>
      </c>
      <c r="J11" s="8">
        <v>95.85</v>
      </c>
      <c r="K11" s="8">
        <f t="shared" si="0"/>
        <v>680.22</v>
      </c>
      <c r="L11" s="8">
        <f t="shared" si="0"/>
        <v>680.22</v>
      </c>
      <c r="M11" s="8">
        <f t="shared" si="0"/>
        <v>2.3</v>
      </c>
      <c r="N11" s="8">
        <v>2.3</v>
      </c>
      <c r="O11" s="71"/>
      <c r="P11" s="71"/>
      <c r="Q11" s="71"/>
      <c r="R11" s="71"/>
      <c r="S11" s="64"/>
      <c r="T11" s="72"/>
      <c r="U11" s="71"/>
      <c r="V11" s="71"/>
      <c r="W11" s="71"/>
      <c r="X11" s="71"/>
    </row>
    <row r="12" spans="1:24">
      <c r="A12" s="147" t="s">
        <v>26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60"/>
      <c r="O12" s="71"/>
      <c r="P12" s="71"/>
      <c r="Q12" s="71"/>
      <c r="R12" s="71"/>
      <c r="S12" s="64"/>
      <c r="T12" s="72"/>
      <c r="U12" s="71"/>
      <c r="V12" s="71"/>
      <c r="W12" s="71"/>
      <c r="X12" s="71"/>
    </row>
    <row r="13" spans="1:24">
      <c r="A13" s="93" t="s">
        <v>134</v>
      </c>
      <c r="B13" s="89" t="s">
        <v>28</v>
      </c>
      <c r="C13" s="32">
        <v>100</v>
      </c>
      <c r="D13" s="45">
        <v>100</v>
      </c>
      <c r="E13" s="29">
        <v>0.95</v>
      </c>
      <c r="F13" s="46">
        <v>0.95</v>
      </c>
      <c r="G13" s="29">
        <v>5.12</v>
      </c>
      <c r="H13" s="46">
        <v>5.12</v>
      </c>
      <c r="I13" s="32">
        <v>3.6</v>
      </c>
      <c r="J13" s="46">
        <v>3.6</v>
      </c>
      <c r="K13" s="29">
        <v>64.55</v>
      </c>
      <c r="L13" s="46">
        <v>64.55</v>
      </c>
      <c r="M13" s="161">
        <v>15.5</v>
      </c>
      <c r="N13" s="73">
        <v>15.5</v>
      </c>
      <c r="O13" s="71"/>
      <c r="P13" s="71"/>
      <c r="Q13" s="71"/>
      <c r="R13" s="71"/>
      <c r="S13" s="64"/>
      <c r="T13" s="72"/>
      <c r="U13" s="71"/>
      <c r="V13" s="71"/>
      <c r="W13" s="71"/>
      <c r="X13" s="71"/>
    </row>
    <row r="14" spans="1:24">
      <c r="A14" s="88" t="s">
        <v>135</v>
      </c>
      <c r="B14" s="89" t="s">
        <v>136</v>
      </c>
      <c r="C14" s="90" t="s">
        <v>137</v>
      </c>
      <c r="D14" s="91" t="s">
        <v>137</v>
      </c>
      <c r="E14" s="29">
        <v>2.5</v>
      </c>
      <c r="F14" s="46">
        <v>2.5</v>
      </c>
      <c r="G14" s="29">
        <v>2.8</v>
      </c>
      <c r="H14" s="46">
        <v>2.8</v>
      </c>
      <c r="I14" s="29">
        <v>16.9</v>
      </c>
      <c r="J14" s="46">
        <v>16.9</v>
      </c>
      <c r="K14" s="29">
        <v>103.25</v>
      </c>
      <c r="L14" s="46">
        <v>103.25</v>
      </c>
      <c r="M14" s="161">
        <v>4.6</v>
      </c>
      <c r="N14" s="73">
        <v>4.58</v>
      </c>
      <c r="O14" s="71"/>
      <c r="P14" s="71"/>
      <c r="Q14" s="71"/>
      <c r="R14" s="71"/>
      <c r="S14" s="64"/>
      <c r="T14" s="72"/>
      <c r="U14" s="71"/>
      <c r="V14" s="71"/>
      <c r="W14" s="71"/>
      <c r="X14" s="71"/>
    </row>
    <row r="15" spans="1:24">
      <c r="A15" s="149" t="s">
        <v>69</v>
      </c>
      <c r="B15" s="150" t="s">
        <v>138</v>
      </c>
      <c r="C15" s="151">
        <v>100</v>
      </c>
      <c r="D15" s="152">
        <v>100</v>
      </c>
      <c r="E15" s="153">
        <v>24.15</v>
      </c>
      <c r="F15" s="46">
        <v>24.15</v>
      </c>
      <c r="G15" s="153">
        <v>12.91</v>
      </c>
      <c r="H15" s="46">
        <v>12.91</v>
      </c>
      <c r="I15" s="153">
        <v>2.29</v>
      </c>
      <c r="J15" s="46">
        <v>2.29</v>
      </c>
      <c r="K15" s="153">
        <v>222</v>
      </c>
      <c r="L15" s="46">
        <v>222</v>
      </c>
      <c r="M15" s="161">
        <v>3</v>
      </c>
      <c r="N15" s="73">
        <v>2.95</v>
      </c>
      <c r="O15" s="71"/>
      <c r="P15" s="71"/>
      <c r="Q15" s="71"/>
      <c r="R15" s="71"/>
      <c r="S15" s="64"/>
      <c r="T15" s="72"/>
      <c r="U15" s="71"/>
      <c r="V15" s="71"/>
      <c r="W15" s="71"/>
      <c r="X15" s="71"/>
    </row>
    <row r="16" spans="1:24">
      <c r="A16" s="52" t="s">
        <v>139</v>
      </c>
      <c r="B16" s="150" t="s">
        <v>140</v>
      </c>
      <c r="C16" s="151">
        <v>150</v>
      </c>
      <c r="D16" s="152">
        <v>180</v>
      </c>
      <c r="E16" s="153">
        <v>3.81</v>
      </c>
      <c r="F16" s="46">
        <v>4.57</v>
      </c>
      <c r="G16" s="153">
        <v>6.11</v>
      </c>
      <c r="H16" s="46">
        <v>7.33</v>
      </c>
      <c r="I16" s="153">
        <v>38.61</v>
      </c>
      <c r="J16" s="46">
        <v>46.34</v>
      </c>
      <c r="K16" s="153">
        <v>229</v>
      </c>
      <c r="L16" s="46">
        <v>274.8</v>
      </c>
      <c r="M16" s="161">
        <v>0</v>
      </c>
      <c r="N16" s="73">
        <v>0</v>
      </c>
      <c r="O16" s="71"/>
      <c r="P16" s="71"/>
      <c r="Q16" s="71"/>
      <c r="R16" s="71"/>
      <c r="S16" s="64"/>
      <c r="T16" s="72"/>
      <c r="U16" s="71"/>
      <c r="V16" s="71"/>
      <c r="W16" s="71"/>
      <c r="X16" s="71"/>
    </row>
    <row r="17" spans="1:24">
      <c r="A17" s="58"/>
      <c r="B17" s="31" t="s">
        <v>35</v>
      </c>
      <c r="C17" s="32">
        <v>200</v>
      </c>
      <c r="D17" s="33">
        <v>200</v>
      </c>
      <c r="E17" s="29">
        <v>1</v>
      </c>
      <c r="F17" s="46">
        <v>1</v>
      </c>
      <c r="G17" s="35">
        <v>0.2</v>
      </c>
      <c r="H17" s="46">
        <v>0.2</v>
      </c>
      <c r="I17" s="29">
        <v>20.2</v>
      </c>
      <c r="J17" s="46">
        <v>20.2</v>
      </c>
      <c r="K17" s="29">
        <v>92</v>
      </c>
      <c r="L17" s="46">
        <v>92</v>
      </c>
      <c r="M17" s="161">
        <v>30</v>
      </c>
      <c r="N17" s="73">
        <v>30</v>
      </c>
      <c r="O17" s="71"/>
      <c r="P17" s="71"/>
      <c r="Q17" s="71"/>
      <c r="R17" s="71"/>
      <c r="S17" s="64"/>
      <c r="T17" s="72"/>
      <c r="U17" s="71"/>
      <c r="V17" s="71"/>
      <c r="W17" s="71"/>
      <c r="X17" s="71"/>
    </row>
    <row r="18" customFormat="1" spans="1:24">
      <c r="A18" s="58"/>
      <c r="B18" s="154" t="s">
        <v>37</v>
      </c>
      <c r="C18" s="155">
        <v>150</v>
      </c>
      <c r="D18" s="156">
        <v>150</v>
      </c>
      <c r="E18" s="157">
        <v>4.35</v>
      </c>
      <c r="F18" s="158">
        <v>4.35</v>
      </c>
      <c r="G18" s="157">
        <v>5.25</v>
      </c>
      <c r="H18" s="158">
        <v>5.25</v>
      </c>
      <c r="I18" s="157">
        <v>17</v>
      </c>
      <c r="J18" s="158">
        <v>17</v>
      </c>
      <c r="K18" s="157">
        <v>132</v>
      </c>
      <c r="L18" s="158">
        <v>132</v>
      </c>
      <c r="M18" s="162"/>
      <c r="N18" s="163"/>
      <c r="O18" s="71"/>
      <c r="P18" s="71"/>
      <c r="Q18" s="71"/>
      <c r="R18" s="71"/>
      <c r="S18" s="64"/>
      <c r="T18" s="72"/>
      <c r="U18" s="71"/>
      <c r="V18" s="71"/>
      <c r="W18" s="71"/>
      <c r="X18" s="71"/>
    </row>
    <row r="19" spans="1:24">
      <c r="A19" s="24"/>
      <c r="B19" s="31" t="s">
        <v>36</v>
      </c>
      <c r="C19" s="32">
        <v>60</v>
      </c>
      <c r="D19" s="33">
        <v>60</v>
      </c>
      <c r="E19" s="29">
        <f>C19*6.6/100</f>
        <v>3.96</v>
      </c>
      <c r="F19" s="46">
        <f>D19*6.6/100</f>
        <v>3.96</v>
      </c>
      <c r="G19" s="29">
        <f>C19*1.1/100</f>
        <v>0.66</v>
      </c>
      <c r="H19" s="46">
        <f>D19*1.1/100</f>
        <v>0.66</v>
      </c>
      <c r="I19" s="29">
        <f>C19*43.9/100</f>
        <v>26.34</v>
      </c>
      <c r="J19" s="46">
        <f>D19*43.9/100</f>
        <v>26.34</v>
      </c>
      <c r="K19" s="29">
        <f>E19*4+G19*9+I19*4</f>
        <v>127.14</v>
      </c>
      <c r="L19" s="46">
        <f>F19*4+H19*9+J19*4</f>
        <v>127.14</v>
      </c>
      <c r="M19" s="161">
        <v>0.12</v>
      </c>
      <c r="N19" s="73">
        <v>0.16</v>
      </c>
      <c r="O19" s="71"/>
      <c r="P19" s="71"/>
      <c r="Q19" s="71"/>
      <c r="R19" s="71"/>
      <c r="S19" s="64"/>
      <c r="T19" s="72"/>
      <c r="U19" s="71"/>
      <c r="V19" s="71"/>
      <c r="W19" s="71"/>
      <c r="X19" s="71"/>
    </row>
    <row r="20" spans="1:24">
      <c r="A20" s="24"/>
      <c r="B20" s="31" t="s">
        <v>22</v>
      </c>
      <c r="C20" s="32">
        <v>60</v>
      </c>
      <c r="D20" s="33">
        <v>90</v>
      </c>
      <c r="E20" s="29">
        <f>C20*7.7/100</f>
        <v>4.62</v>
      </c>
      <c r="F20" s="46">
        <f>D20*7.7/100</f>
        <v>6.93</v>
      </c>
      <c r="G20" s="29">
        <f>C20*0.8/100</f>
        <v>0.48</v>
      </c>
      <c r="H20" s="46">
        <f>D20*0.8/100</f>
        <v>0.72</v>
      </c>
      <c r="I20" s="29">
        <f>C20*49.5/100</f>
        <v>29.7</v>
      </c>
      <c r="J20" s="46">
        <f>D20*49.5/100</f>
        <v>44.55</v>
      </c>
      <c r="K20" s="29">
        <f>E20*4+G20*9+I20*4</f>
        <v>141.6</v>
      </c>
      <c r="L20" s="46">
        <f>F20*4+H20*9+J20*4</f>
        <v>212.4</v>
      </c>
      <c r="M20" s="161">
        <v>0.1</v>
      </c>
      <c r="N20" s="73">
        <v>0.2</v>
      </c>
      <c r="O20" s="71"/>
      <c r="P20" s="71"/>
      <c r="Q20" s="71"/>
      <c r="R20" s="71"/>
      <c r="S20" s="64"/>
      <c r="T20" s="72"/>
      <c r="U20" s="71"/>
      <c r="V20" s="71"/>
      <c r="W20" s="71"/>
      <c r="X20" s="71"/>
    </row>
    <row r="21" spans="1:24">
      <c r="A21" s="24"/>
      <c r="B21" s="40" t="s">
        <v>38</v>
      </c>
      <c r="C21" s="8">
        <v>1070</v>
      </c>
      <c r="D21" s="8">
        <v>1130</v>
      </c>
      <c r="E21" s="60">
        <f t="shared" ref="E21:N21" si="1">SUM(E13:E20)</f>
        <v>45.34</v>
      </c>
      <c r="F21" s="60">
        <v>65.11</v>
      </c>
      <c r="G21" s="60">
        <f t="shared" si="1"/>
        <v>33.53</v>
      </c>
      <c r="H21" s="60">
        <f t="shared" si="1"/>
        <v>34.99</v>
      </c>
      <c r="I21" s="60">
        <f t="shared" si="1"/>
        <v>154.64</v>
      </c>
      <c r="J21" s="60">
        <f t="shared" si="1"/>
        <v>177.22</v>
      </c>
      <c r="K21" s="60">
        <f t="shared" si="1"/>
        <v>1111.54</v>
      </c>
      <c r="L21" s="60">
        <f t="shared" si="1"/>
        <v>1228.14</v>
      </c>
      <c r="M21" s="60">
        <f t="shared" si="1"/>
        <v>53.32</v>
      </c>
      <c r="N21" s="60">
        <v>53.5</v>
      </c>
      <c r="O21" s="71"/>
      <c r="P21" s="71"/>
      <c r="Q21" s="71"/>
      <c r="R21" s="71"/>
      <c r="S21" s="64"/>
      <c r="T21" s="72"/>
      <c r="U21" s="71"/>
      <c r="V21" s="71"/>
      <c r="W21" s="71"/>
      <c r="X21" s="71"/>
    </row>
    <row r="22" spans="1:20">
      <c r="A22" s="62"/>
      <c r="B22" s="40" t="s">
        <v>39</v>
      </c>
      <c r="C22" s="8">
        <v>1590</v>
      </c>
      <c r="D22" s="63">
        <v>1650</v>
      </c>
      <c r="E22" s="60">
        <v>62.04</v>
      </c>
      <c r="F22" s="60">
        <v>81.81</v>
      </c>
      <c r="G22" s="60">
        <v>55.92</v>
      </c>
      <c r="H22" s="60">
        <v>57.38</v>
      </c>
      <c r="I22" s="60">
        <v>250.49</v>
      </c>
      <c r="J22" s="60">
        <v>273.07</v>
      </c>
      <c r="K22" s="60">
        <v>1791.76</v>
      </c>
      <c r="L22" s="60">
        <v>1908.36</v>
      </c>
      <c r="M22" s="60">
        <v>55.62</v>
      </c>
      <c r="N22" s="60">
        <v>55.8</v>
      </c>
      <c r="T22" s="136"/>
    </row>
    <row r="23" spans="1:20">
      <c r="A23" s="15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97"/>
      <c r="N23" s="109"/>
      <c r="T23" s="71"/>
    </row>
    <row r="24" spans="1:20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N24" s="109"/>
      <c r="T24" s="71"/>
    </row>
    <row r="25" spans="1:20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N25" s="110"/>
      <c r="T25" s="112"/>
    </row>
    <row r="26" spans="1:20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N26" s="64"/>
      <c r="T26" s="64"/>
    </row>
    <row r="27" spans="1:20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T27" s="64"/>
    </row>
    <row r="28" spans="1:12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1:12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3">
      <c r="A32" s="65"/>
      <c r="B32" s="65"/>
      <c r="C32" s="65"/>
      <c r="D32" s="97"/>
      <c r="E32" s="97"/>
      <c r="F32" s="97"/>
      <c r="G32" s="97"/>
      <c r="H32" s="97"/>
      <c r="I32" s="97"/>
      <c r="J32" s="97"/>
      <c r="K32" s="97"/>
      <c r="L32" s="96"/>
      <c r="M32" s="64"/>
    </row>
    <row r="33" spans="1:13">
      <c r="A33" s="64"/>
      <c r="B33" s="64"/>
      <c r="C33" s="72"/>
      <c r="D33" s="96"/>
      <c r="E33" s="96"/>
      <c r="F33" s="96"/>
      <c r="G33" s="96"/>
      <c r="H33" s="96"/>
      <c r="I33" s="96"/>
      <c r="J33" s="96"/>
      <c r="K33" s="96"/>
      <c r="L33" s="96"/>
      <c r="M33" s="64"/>
    </row>
    <row r="34" spans="1:13">
      <c r="A34" s="64"/>
      <c r="B34" s="64"/>
      <c r="C34" s="72"/>
      <c r="D34" s="96"/>
      <c r="E34" s="96"/>
      <c r="F34" s="96"/>
      <c r="G34" s="96"/>
      <c r="H34" s="96"/>
      <c r="I34" s="96"/>
      <c r="J34" s="96"/>
      <c r="K34" s="96"/>
      <c r="L34" s="96"/>
      <c r="M34" s="64"/>
    </row>
    <row r="35" spans="1:13">
      <c r="A35" s="64"/>
      <c r="B35" s="64"/>
      <c r="C35" s="72"/>
      <c r="D35" s="96"/>
      <c r="E35" s="96"/>
      <c r="F35" s="96"/>
      <c r="G35" s="96"/>
      <c r="H35" s="96"/>
      <c r="I35" s="96"/>
      <c r="J35" s="96"/>
      <c r="K35" s="96"/>
      <c r="L35" s="96"/>
      <c r="M35" s="64"/>
    </row>
    <row r="36" spans="1:12">
      <c r="A36" s="64"/>
      <c r="B36" s="64"/>
      <c r="C36" s="72"/>
      <c r="D36" s="96"/>
      <c r="E36" s="96"/>
      <c r="F36" s="96"/>
      <c r="G36" s="96"/>
      <c r="H36" s="96"/>
      <c r="I36" s="96"/>
      <c r="J36" s="96"/>
      <c r="K36" s="96"/>
      <c r="L36" s="111"/>
    </row>
    <row r="37" spans="1:11">
      <c r="A37" s="64"/>
      <c r="B37" s="64"/>
      <c r="C37" s="72"/>
      <c r="D37" s="64"/>
      <c r="I37" s="111"/>
      <c r="J37" s="111"/>
      <c r="K37" s="111"/>
    </row>
    <row r="38" spans="1:4">
      <c r="A38" s="64"/>
      <c r="B38" s="64"/>
      <c r="C38" s="72"/>
      <c r="D38" s="64"/>
    </row>
    <row r="39" spans="1:4">
      <c r="A39" s="64"/>
      <c r="B39" s="64"/>
      <c r="C39" s="72"/>
      <c r="D39" s="64"/>
    </row>
    <row r="40" spans="1:4">
      <c r="A40" s="64"/>
      <c r="B40" s="64"/>
      <c r="C40" s="72"/>
      <c r="D40" s="64"/>
    </row>
    <row r="41" spans="1:4">
      <c r="A41" s="64"/>
      <c r="B41" s="64"/>
      <c r="C41" s="72"/>
      <c r="D41" s="64"/>
    </row>
    <row r="42" spans="1:4">
      <c r="A42" s="64"/>
      <c r="B42" s="64"/>
      <c r="C42" s="72"/>
      <c r="D42" s="64"/>
    </row>
    <row r="43" spans="1:4">
      <c r="A43" s="64"/>
      <c r="B43" s="64"/>
      <c r="C43" s="72"/>
      <c r="D43" s="64"/>
    </row>
    <row r="44" spans="1:4">
      <c r="A44" s="64"/>
      <c r="B44" s="64"/>
      <c r="C44" s="72"/>
      <c r="D44" s="64"/>
    </row>
    <row r="45" spans="1:4">
      <c r="A45" s="64"/>
      <c r="B45" s="64"/>
      <c r="C45" s="72"/>
      <c r="D45" s="64"/>
    </row>
    <row r="46" spans="1:4">
      <c r="A46" s="64"/>
      <c r="B46" s="64"/>
      <c r="C46" s="72"/>
      <c r="D46" s="64"/>
    </row>
    <row r="47" spans="1:4">
      <c r="A47" s="64"/>
      <c r="B47" s="64"/>
      <c r="C47" s="72"/>
      <c r="D47" s="64"/>
    </row>
    <row r="48" spans="1:4">
      <c r="A48" s="64"/>
      <c r="B48" s="64"/>
      <c r="C48" s="72"/>
      <c r="D48" s="64"/>
    </row>
    <row r="49" spans="1:4">
      <c r="A49" s="64"/>
      <c r="B49" s="64"/>
      <c r="C49" s="72"/>
      <c r="D49" s="64"/>
    </row>
    <row r="50" spans="1:4">
      <c r="A50" s="64"/>
      <c r="B50" s="64"/>
      <c r="C50" s="72"/>
      <c r="D50" s="64"/>
    </row>
    <row r="51" spans="1:4">
      <c r="A51" s="64"/>
      <c r="B51" s="64"/>
      <c r="C51" s="72"/>
      <c r="D51" s="64"/>
    </row>
    <row r="52" spans="1:4">
      <c r="A52" s="64"/>
      <c r="B52" s="64"/>
      <c r="C52" s="72"/>
      <c r="D52" s="64"/>
    </row>
    <row r="53" spans="1:4">
      <c r="A53" s="64"/>
      <c r="B53" s="64"/>
      <c r="C53" s="72"/>
      <c r="D53" s="64"/>
    </row>
    <row r="54" spans="1:4">
      <c r="A54" s="64"/>
      <c r="B54" s="64"/>
      <c r="C54" s="72"/>
      <c r="D54" s="64"/>
    </row>
    <row r="55" spans="1:4">
      <c r="A55" s="64"/>
      <c r="B55" s="64"/>
      <c r="C55" s="72"/>
      <c r="D55" s="64"/>
    </row>
    <row r="56" spans="1:4">
      <c r="A56" s="64"/>
      <c r="B56" s="64"/>
      <c r="C56" s="72"/>
      <c r="D56" s="64"/>
    </row>
    <row r="57" spans="1:4">
      <c r="A57" s="64"/>
      <c r="B57" s="64"/>
      <c r="C57" s="72"/>
      <c r="D57" s="64"/>
    </row>
    <row r="58" spans="1:4">
      <c r="A58" s="64"/>
      <c r="B58" s="64"/>
      <c r="C58" s="72"/>
      <c r="D58" s="64"/>
    </row>
    <row r="59" spans="1:3">
      <c r="A59" s="64"/>
      <c r="B59" s="64"/>
      <c r="C59" s="64"/>
    </row>
    <row r="60" spans="1:3">
      <c r="A60" s="64"/>
      <c r="B60" s="64"/>
      <c r="C60" s="64"/>
    </row>
    <row r="61" spans="1:3">
      <c r="A61" s="64"/>
      <c r="B61" s="64"/>
      <c r="C61" s="64"/>
    </row>
    <row r="62" spans="1:3">
      <c r="A62" s="64"/>
      <c r="B62" s="64"/>
      <c r="C62" s="64"/>
    </row>
    <row r="63" spans="1:3">
      <c r="A63" s="64"/>
      <c r="B63" s="64"/>
      <c r="C63" s="64"/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N1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2"/>
  <sheetViews>
    <sheetView workbookViewId="0">
      <selection activeCell="N23" sqref="N23"/>
    </sheetView>
  </sheetViews>
  <sheetFormatPr defaultColWidth="9.11111111111111" defaultRowHeight="14.4"/>
  <cols>
    <col min="1" max="1" width="10.5555555555556" customWidth="1"/>
    <col min="2" max="2" width="37" customWidth="1"/>
    <col min="3" max="3" width="7.33333333333333" customWidth="1"/>
    <col min="4" max="4" width="9" customWidth="1"/>
    <col min="5" max="5" width="6.66666666666667" customWidth="1"/>
    <col min="6" max="6" width="6.88888888888889" customWidth="1"/>
    <col min="7" max="7" width="6.44444444444444" customWidth="1"/>
    <col min="8" max="8" width="6.55555555555556" customWidth="1"/>
    <col min="9" max="9" width="7.55555555555556" customWidth="1"/>
    <col min="10" max="10" width="7.44444444444444" customWidth="1"/>
    <col min="11" max="11" width="9.66666666666667" customWidth="1"/>
    <col min="12" max="12" width="9.44444444444444" customWidth="1"/>
    <col min="13" max="13" width="9" customWidth="1"/>
    <col min="14" max="14" width="7.33333333333333" customWidth="1"/>
    <col min="19" max="19" width="19.6666666666667" customWidth="1"/>
    <col min="20" max="20" width="7.66666666666667" customWidth="1"/>
    <col min="22" max="22" width="7.66666666666667" customWidth="1"/>
  </cols>
  <sheetData>
    <row r="1" ht="15.6" spans="1:24">
      <c r="A1" s="1" t="s">
        <v>0</v>
      </c>
      <c r="B1" s="1"/>
      <c r="C1" s="1"/>
      <c r="D1" s="1"/>
      <c r="E1" t="s">
        <v>118</v>
      </c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ht="15.6" spans="1:24">
      <c r="A2" s="2" t="s">
        <v>2</v>
      </c>
      <c r="B2" s="2"/>
      <c r="C2" s="2"/>
      <c r="D2" s="2"/>
      <c r="E2" s="3" t="s">
        <v>141</v>
      </c>
      <c r="F2" s="3"/>
      <c r="G2" s="3"/>
      <c r="H2" s="3"/>
      <c r="I2" s="2"/>
      <c r="J2" s="2"/>
      <c r="K2" s="2"/>
      <c r="L2" s="2"/>
      <c r="M2" s="65"/>
      <c r="N2" s="65"/>
      <c r="O2" s="64"/>
      <c r="P2" s="64"/>
      <c r="Q2" s="64"/>
      <c r="R2" s="64"/>
      <c r="S2" s="65"/>
      <c r="T2" s="65"/>
      <c r="U2" s="64"/>
      <c r="V2" s="64"/>
      <c r="W2" s="64"/>
      <c r="X2" s="64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6" t="s">
        <v>9</v>
      </c>
      <c r="N3" s="67"/>
      <c r="O3" s="71"/>
      <c r="P3" s="71"/>
      <c r="Q3" s="71"/>
      <c r="R3" s="71"/>
      <c r="S3" s="64"/>
      <c r="T3" s="72"/>
      <c r="U3" s="71"/>
      <c r="V3" s="71"/>
      <c r="W3" s="71"/>
      <c r="X3" s="71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8"/>
      <c r="N4" s="69"/>
      <c r="O4" s="71"/>
      <c r="P4" s="71"/>
      <c r="Q4" s="71"/>
      <c r="R4" s="71"/>
      <c r="S4" s="64"/>
      <c r="T4" s="72"/>
      <c r="U4" s="71"/>
      <c r="V4" s="71"/>
      <c r="W4" s="71"/>
      <c r="X4" s="71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71"/>
      <c r="P5" s="71"/>
      <c r="Q5" s="71"/>
      <c r="R5" s="71"/>
      <c r="S5" s="64"/>
      <c r="T5" s="72"/>
      <c r="U5" s="71"/>
      <c r="V5" s="71"/>
      <c r="W5" s="71"/>
      <c r="X5" s="71"/>
    </row>
    <row r="6" spans="1:24">
      <c r="A6" s="16" t="s">
        <v>119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70"/>
      <c r="M6" s="64"/>
      <c r="N6" s="72"/>
      <c r="O6" s="71"/>
      <c r="P6" s="71"/>
      <c r="Q6" s="71"/>
      <c r="R6" s="71"/>
      <c r="S6" s="64"/>
      <c r="T6" s="72"/>
      <c r="U6" s="71"/>
      <c r="V6" s="71"/>
      <c r="W6" s="71"/>
      <c r="X6" s="71"/>
    </row>
    <row r="7" spans="1:24">
      <c r="A7" s="18" t="s">
        <v>142</v>
      </c>
      <c r="B7" s="19" t="s">
        <v>143</v>
      </c>
      <c r="C7" s="20">
        <v>200</v>
      </c>
      <c r="D7" s="118">
        <v>250</v>
      </c>
      <c r="E7" s="22">
        <v>7</v>
      </c>
      <c r="F7" s="23">
        <v>8.75</v>
      </c>
      <c r="G7" s="22">
        <v>9.2</v>
      </c>
      <c r="H7" s="23">
        <v>11.5</v>
      </c>
      <c r="I7" s="22">
        <v>33.4</v>
      </c>
      <c r="J7" s="23">
        <v>41.75</v>
      </c>
      <c r="K7" s="22">
        <v>240</v>
      </c>
      <c r="L7" s="23">
        <v>300</v>
      </c>
      <c r="M7" s="32">
        <v>1.28</v>
      </c>
      <c r="N7" s="73">
        <v>1.63</v>
      </c>
      <c r="O7" s="71"/>
      <c r="P7" s="71"/>
      <c r="Q7" s="71"/>
      <c r="R7" s="71"/>
      <c r="S7" s="64"/>
      <c r="T7" s="72"/>
      <c r="U7" s="71"/>
      <c r="V7" s="71"/>
      <c r="W7" s="71"/>
      <c r="X7" s="71"/>
    </row>
    <row r="8" spans="1:24">
      <c r="A8" s="137" t="s">
        <v>144</v>
      </c>
      <c r="B8" s="54" t="s">
        <v>97</v>
      </c>
      <c r="C8" s="20">
        <v>45</v>
      </c>
      <c r="D8" s="118">
        <v>45</v>
      </c>
      <c r="E8" s="22">
        <v>6.27</v>
      </c>
      <c r="F8" s="23">
        <v>6.27</v>
      </c>
      <c r="G8" s="22">
        <v>4.28</v>
      </c>
      <c r="H8" s="23">
        <v>4.28</v>
      </c>
      <c r="I8" s="22">
        <v>15.02</v>
      </c>
      <c r="J8" s="23">
        <v>15.02</v>
      </c>
      <c r="K8" s="22">
        <v>124</v>
      </c>
      <c r="L8" s="23">
        <v>124</v>
      </c>
      <c r="M8" s="79">
        <v>0.42</v>
      </c>
      <c r="N8" s="141">
        <v>0.42</v>
      </c>
      <c r="O8" s="71"/>
      <c r="P8" s="71"/>
      <c r="Q8" s="71"/>
      <c r="R8" s="71"/>
      <c r="S8" s="64"/>
      <c r="T8" s="72"/>
      <c r="U8" s="71"/>
      <c r="V8" s="71"/>
      <c r="W8" s="71"/>
      <c r="X8" s="71"/>
    </row>
    <row r="9" spans="1:24">
      <c r="A9" s="18" t="s">
        <v>45</v>
      </c>
      <c r="B9" s="54" t="s">
        <v>46</v>
      </c>
      <c r="C9" s="20">
        <v>200</v>
      </c>
      <c r="D9" s="118">
        <v>200</v>
      </c>
      <c r="E9" s="22">
        <v>4.9</v>
      </c>
      <c r="F9" s="23">
        <v>4.9</v>
      </c>
      <c r="G9" s="22">
        <v>5</v>
      </c>
      <c r="H9" s="23">
        <v>5</v>
      </c>
      <c r="I9" s="22">
        <v>32.5</v>
      </c>
      <c r="J9" s="23">
        <v>32.5</v>
      </c>
      <c r="K9" s="22">
        <v>190</v>
      </c>
      <c r="L9" s="23">
        <v>190</v>
      </c>
      <c r="M9" s="79">
        <v>1.3</v>
      </c>
      <c r="N9" s="82">
        <v>1.3</v>
      </c>
      <c r="O9" s="71"/>
      <c r="P9" s="71"/>
      <c r="Q9" s="71"/>
      <c r="R9" s="71"/>
      <c r="S9" s="64"/>
      <c r="T9" s="72"/>
      <c r="U9" s="71"/>
      <c r="V9" s="71"/>
      <c r="W9" s="71"/>
      <c r="X9" s="71"/>
    </row>
    <row r="10" customFormat="1" spans="1:24">
      <c r="A10" s="24"/>
      <c r="B10" s="31" t="s">
        <v>22</v>
      </c>
      <c r="C10" s="32">
        <v>60</v>
      </c>
      <c r="D10" s="33">
        <v>60</v>
      </c>
      <c r="E10" s="29">
        <f>C10*7.7/100</f>
        <v>4.62</v>
      </c>
      <c r="F10" s="34">
        <f>D10*7.7/100</f>
        <v>4.62</v>
      </c>
      <c r="G10" s="29">
        <f>C10*0.8/100</f>
        <v>0.48</v>
      </c>
      <c r="H10" s="46">
        <f>D10*0.8/100</f>
        <v>0.48</v>
      </c>
      <c r="I10" s="29">
        <f>C10*49.5/100</f>
        <v>29.7</v>
      </c>
      <c r="J10" s="34">
        <f>D10*49.5/100</f>
        <v>29.7</v>
      </c>
      <c r="K10" s="29">
        <f>E10*4+G10*9+I10*4</f>
        <v>141.6</v>
      </c>
      <c r="L10" s="46">
        <f>F10*4+H10*9+J10*4</f>
        <v>141.6</v>
      </c>
      <c r="M10" s="129">
        <v>0.1</v>
      </c>
      <c r="N10" s="73">
        <v>0.12</v>
      </c>
      <c r="O10" s="71"/>
      <c r="P10" s="71"/>
      <c r="Q10" s="71"/>
      <c r="R10" s="71"/>
      <c r="S10" s="64"/>
      <c r="T10" s="72"/>
      <c r="U10" s="71"/>
      <c r="V10" s="71"/>
      <c r="W10" s="71"/>
      <c r="X10" s="71"/>
    </row>
    <row r="11" spans="1:24">
      <c r="A11" s="39"/>
      <c r="B11" s="40" t="s">
        <v>25</v>
      </c>
      <c r="C11" s="8">
        <f>SUM(C7:C10)</f>
        <v>505</v>
      </c>
      <c r="D11" s="63">
        <f t="shared" ref="D11:N11" si="0">SUM(D7:D10)</f>
        <v>555</v>
      </c>
      <c r="E11" s="8">
        <f t="shared" si="0"/>
        <v>22.79</v>
      </c>
      <c r="F11" s="41">
        <f t="shared" si="0"/>
        <v>24.54</v>
      </c>
      <c r="G11" s="8">
        <f t="shared" si="0"/>
        <v>18.96</v>
      </c>
      <c r="H11" s="41">
        <f t="shared" si="0"/>
        <v>21.26</v>
      </c>
      <c r="I11" s="8">
        <f t="shared" si="0"/>
        <v>110.62</v>
      </c>
      <c r="J11" s="41">
        <f t="shared" si="0"/>
        <v>118.97</v>
      </c>
      <c r="K11" s="8">
        <f t="shared" si="0"/>
        <v>695.6</v>
      </c>
      <c r="L11" s="41">
        <f t="shared" si="0"/>
        <v>755.6</v>
      </c>
      <c r="M11" s="8">
        <f t="shared" si="0"/>
        <v>3.1</v>
      </c>
      <c r="N11" s="41">
        <f t="shared" si="0"/>
        <v>3.47</v>
      </c>
      <c r="O11" s="71"/>
      <c r="P11" s="71"/>
      <c r="Q11" s="71"/>
      <c r="R11" s="71"/>
      <c r="S11" s="64"/>
      <c r="T11" s="72"/>
      <c r="U11" s="71"/>
      <c r="V11" s="71"/>
      <c r="W11" s="71"/>
      <c r="X11" s="71"/>
    </row>
    <row r="12" spans="1:24">
      <c r="A12" s="42" t="s">
        <v>26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4"/>
      <c r="M12" s="64"/>
      <c r="N12" s="72"/>
      <c r="O12" s="71"/>
      <c r="P12" s="71"/>
      <c r="Q12" s="71"/>
      <c r="R12" s="71"/>
      <c r="S12" s="64"/>
      <c r="T12" s="72"/>
      <c r="U12" s="71"/>
      <c r="V12" s="71"/>
      <c r="W12" s="71"/>
      <c r="X12" s="71"/>
    </row>
    <row r="13" spans="1:24">
      <c r="A13" s="119" t="s">
        <v>145</v>
      </c>
      <c r="B13" s="56" t="s">
        <v>146</v>
      </c>
      <c r="C13" s="20">
        <v>100</v>
      </c>
      <c r="D13" s="138">
        <v>100</v>
      </c>
      <c r="E13" s="22">
        <v>1.3</v>
      </c>
      <c r="F13" s="114">
        <v>1.3</v>
      </c>
      <c r="G13" s="22">
        <v>7.6</v>
      </c>
      <c r="H13" s="23">
        <v>7.6</v>
      </c>
      <c r="I13" s="20">
        <v>9.7</v>
      </c>
      <c r="J13" s="23">
        <v>9.7</v>
      </c>
      <c r="K13" s="22">
        <v>107</v>
      </c>
      <c r="L13" s="23">
        <v>107</v>
      </c>
      <c r="M13" s="77">
        <v>55</v>
      </c>
      <c r="N13" s="82">
        <v>55</v>
      </c>
      <c r="O13" s="71"/>
      <c r="P13" s="71"/>
      <c r="Q13" s="71"/>
      <c r="R13" s="71"/>
      <c r="S13" s="64"/>
      <c r="T13" s="72"/>
      <c r="U13" s="71"/>
      <c r="V13" s="71"/>
      <c r="W13" s="71"/>
      <c r="X13" s="71"/>
    </row>
    <row r="14" spans="1:24">
      <c r="A14" s="139" t="s">
        <v>147</v>
      </c>
      <c r="B14" s="140" t="s">
        <v>148</v>
      </c>
      <c r="C14" s="20">
        <v>250</v>
      </c>
      <c r="D14" s="138">
        <v>250</v>
      </c>
      <c r="E14" s="22">
        <v>2.9</v>
      </c>
      <c r="F14" s="114">
        <v>2.9</v>
      </c>
      <c r="G14" s="22">
        <v>2.5</v>
      </c>
      <c r="H14" s="23">
        <v>2.5</v>
      </c>
      <c r="I14" s="22">
        <v>21</v>
      </c>
      <c r="J14" s="23">
        <v>21</v>
      </c>
      <c r="K14" s="22">
        <v>120</v>
      </c>
      <c r="L14" s="23">
        <v>120</v>
      </c>
      <c r="M14" s="77">
        <v>22.6</v>
      </c>
      <c r="N14" s="78">
        <v>22.6</v>
      </c>
      <c r="O14" s="71"/>
      <c r="P14" s="71"/>
      <c r="Q14" s="71"/>
      <c r="R14" s="71"/>
      <c r="S14" s="64"/>
      <c r="T14" s="72"/>
      <c r="U14" s="71"/>
      <c r="V14" s="71"/>
      <c r="W14" s="71"/>
      <c r="X14" s="71"/>
    </row>
    <row r="15" spans="1:24">
      <c r="A15" s="139" t="s">
        <v>149</v>
      </c>
      <c r="B15" s="140" t="s">
        <v>150</v>
      </c>
      <c r="C15" s="20">
        <v>100</v>
      </c>
      <c r="D15" s="55">
        <v>100</v>
      </c>
      <c r="E15" s="22">
        <v>21.3</v>
      </c>
      <c r="F15" s="114">
        <v>21.3</v>
      </c>
      <c r="G15" s="22">
        <v>23.11</v>
      </c>
      <c r="H15" s="23">
        <v>23.11</v>
      </c>
      <c r="I15" s="22">
        <v>5.7</v>
      </c>
      <c r="J15" s="23">
        <v>5.7</v>
      </c>
      <c r="K15" s="22">
        <v>315.89</v>
      </c>
      <c r="L15" s="23">
        <v>315.89</v>
      </c>
      <c r="M15" s="79">
        <v>0.44</v>
      </c>
      <c r="N15" s="80">
        <v>0.44</v>
      </c>
      <c r="O15" s="71"/>
      <c r="P15" s="71"/>
      <c r="Q15" s="71"/>
      <c r="R15" s="71"/>
      <c r="S15" s="64"/>
      <c r="T15" s="72"/>
      <c r="U15" s="71"/>
      <c r="V15" s="71"/>
      <c r="W15" s="71"/>
      <c r="X15" s="71"/>
    </row>
    <row r="16" spans="1:24">
      <c r="A16" s="47" t="s">
        <v>151</v>
      </c>
      <c r="B16" s="19" t="s">
        <v>88</v>
      </c>
      <c r="C16" s="20">
        <v>150</v>
      </c>
      <c r="D16" s="55">
        <v>180</v>
      </c>
      <c r="E16" s="22">
        <f>C16*3.02/150</f>
        <v>3.02</v>
      </c>
      <c r="F16" s="114">
        <f>D16*3.02/150</f>
        <v>3.624</v>
      </c>
      <c r="G16" s="20">
        <f>C16*5.66/150</f>
        <v>5.66</v>
      </c>
      <c r="H16" s="23">
        <f>D16*5.66/150</f>
        <v>6.792</v>
      </c>
      <c r="I16" s="22">
        <f>C16*10.14/150</f>
        <v>10.14</v>
      </c>
      <c r="J16" s="23">
        <f>D16*10.14/150</f>
        <v>12.168</v>
      </c>
      <c r="K16" s="22">
        <v>109.5</v>
      </c>
      <c r="L16" s="23">
        <v>131.4</v>
      </c>
      <c r="M16" s="77">
        <v>18.3</v>
      </c>
      <c r="N16" s="141">
        <v>21.96</v>
      </c>
      <c r="O16" s="71"/>
      <c r="P16" s="71"/>
      <c r="Q16" s="71"/>
      <c r="R16" s="71"/>
      <c r="S16" s="64"/>
      <c r="T16" s="72"/>
      <c r="U16" s="71"/>
      <c r="V16" s="71"/>
      <c r="W16" s="71"/>
      <c r="X16" s="71"/>
    </row>
    <row r="17" spans="1:24">
      <c r="A17" s="24" t="s">
        <v>152</v>
      </c>
      <c r="B17" s="31" t="s">
        <v>153</v>
      </c>
      <c r="C17" s="32">
        <v>200</v>
      </c>
      <c r="D17" s="30">
        <v>200</v>
      </c>
      <c r="E17" s="29">
        <v>0.68</v>
      </c>
      <c r="F17" s="46">
        <v>0.68</v>
      </c>
      <c r="G17" s="35">
        <v>0.28</v>
      </c>
      <c r="H17" s="46">
        <v>0.3</v>
      </c>
      <c r="I17" s="29">
        <v>20.7</v>
      </c>
      <c r="J17" s="46">
        <v>20.7</v>
      </c>
      <c r="K17" s="29">
        <v>87.8</v>
      </c>
      <c r="L17" s="46">
        <v>87.8</v>
      </c>
      <c r="M17" s="32">
        <v>100</v>
      </c>
      <c r="N17" s="73">
        <v>100</v>
      </c>
      <c r="O17" s="71"/>
      <c r="P17" s="71"/>
      <c r="Q17" s="71"/>
      <c r="R17" s="71"/>
      <c r="S17" s="64"/>
      <c r="T17" s="72"/>
      <c r="U17" s="71"/>
      <c r="V17" s="71"/>
      <c r="W17" s="71"/>
      <c r="X17" s="71"/>
    </row>
    <row r="18" spans="1:24">
      <c r="A18" s="58"/>
      <c r="B18" s="31" t="s">
        <v>36</v>
      </c>
      <c r="C18" s="32">
        <v>60</v>
      </c>
      <c r="D18" s="33">
        <v>60</v>
      </c>
      <c r="E18" s="29">
        <v>3.96</v>
      </c>
      <c r="F18" s="46">
        <v>3.96</v>
      </c>
      <c r="G18" s="29">
        <v>0.66</v>
      </c>
      <c r="H18" s="46">
        <v>0.66</v>
      </c>
      <c r="I18" s="29">
        <v>26.34</v>
      </c>
      <c r="J18" s="46">
        <v>26.34</v>
      </c>
      <c r="K18" s="29">
        <v>127.14</v>
      </c>
      <c r="L18" s="46">
        <v>127.14</v>
      </c>
      <c r="M18" s="129">
        <v>0.24</v>
      </c>
      <c r="N18" s="73">
        <v>0.24</v>
      </c>
      <c r="O18" s="71"/>
      <c r="P18" s="71"/>
      <c r="Q18" s="71"/>
      <c r="R18" s="71"/>
      <c r="S18" s="64"/>
      <c r="T18" s="72"/>
      <c r="U18" s="71"/>
      <c r="V18" s="71"/>
      <c r="W18" s="71"/>
      <c r="X18" s="71"/>
    </row>
    <row r="19" spans="1:24">
      <c r="A19" s="24"/>
      <c r="B19" s="31" t="s">
        <v>22</v>
      </c>
      <c r="C19" s="32">
        <v>60</v>
      </c>
      <c r="D19" s="33">
        <v>90</v>
      </c>
      <c r="E19" s="29">
        <v>4.62</v>
      </c>
      <c r="F19" s="46">
        <v>6.93</v>
      </c>
      <c r="G19" s="29">
        <v>0.48</v>
      </c>
      <c r="H19" s="46">
        <v>0.72</v>
      </c>
      <c r="I19" s="29">
        <v>29.7</v>
      </c>
      <c r="J19" s="34">
        <v>44.55</v>
      </c>
      <c r="K19" s="29">
        <v>141.6</v>
      </c>
      <c r="L19" s="46">
        <v>212.4</v>
      </c>
      <c r="M19" s="129">
        <v>0.1</v>
      </c>
      <c r="N19" s="73">
        <v>0.2</v>
      </c>
      <c r="O19" s="71"/>
      <c r="P19" s="71"/>
      <c r="Q19" s="71"/>
      <c r="R19" s="71"/>
      <c r="S19" s="64"/>
      <c r="T19" s="72"/>
      <c r="U19" s="71"/>
      <c r="V19" s="71"/>
      <c r="W19" s="71"/>
      <c r="X19" s="71"/>
    </row>
    <row r="20" spans="1:24">
      <c r="A20" s="24"/>
      <c r="B20" s="40" t="s">
        <v>154</v>
      </c>
      <c r="C20" s="8">
        <v>200</v>
      </c>
      <c r="D20" s="41">
        <v>200</v>
      </c>
      <c r="E20" s="8">
        <v>1</v>
      </c>
      <c r="F20" s="41">
        <v>1</v>
      </c>
      <c r="G20" s="8">
        <v>0.2</v>
      </c>
      <c r="H20" s="41">
        <v>0.2</v>
      </c>
      <c r="I20" s="8">
        <v>20.2</v>
      </c>
      <c r="J20" s="41">
        <v>20.2</v>
      </c>
      <c r="K20" s="8">
        <v>92</v>
      </c>
      <c r="L20" s="41">
        <v>92</v>
      </c>
      <c r="M20" s="8">
        <v>30</v>
      </c>
      <c r="N20" s="41">
        <v>30</v>
      </c>
      <c r="O20" s="71"/>
      <c r="P20" s="71"/>
      <c r="Q20" s="71"/>
      <c r="R20" s="71"/>
      <c r="S20" s="64"/>
      <c r="T20" s="72"/>
      <c r="U20" s="71"/>
      <c r="V20" s="71"/>
      <c r="W20" s="71"/>
      <c r="X20" s="71"/>
    </row>
    <row r="21" spans="1:24">
      <c r="A21" s="24"/>
      <c r="B21" s="40"/>
      <c r="C21" s="8"/>
      <c r="D21" s="41"/>
      <c r="E21" s="8"/>
      <c r="F21" s="41"/>
      <c r="G21" s="8"/>
      <c r="H21" s="41"/>
      <c r="I21" s="8"/>
      <c r="J21" s="41"/>
      <c r="K21" s="8"/>
      <c r="L21" s="41"/>
      <c r="M21" s="8"/>
      <c r="N21" s="41"/>
      <c r="O21" s="71"/>
      <c r="P21" s="71"/>
      <c r="Q21" s="71"/>
      <c r="R21" s="71"/>
      <c r="S21" s="64"/>
      <c r="T21" s="72"/>
      <c r="U21" s="71"/>
      <c r="V21" s="71"/>
      <c r="W21" s="71"/>
      <c r="X21" s="71"/>
    </row>
    <row r="22" spans="1:24">
      <c r="A22" s="24"/>
      <c r="B22" s="40" t="s">
        <v>38</v>
      </c>
      <c r="C22" s="8">
        <v>1120</v>
      </c>
      <c r="D22" s="41">
        <v>1180</v>
      </c>
      <c r="E22" s="8">
        <v>38.78</v>
      </c>
      <c r="F22" s="41">
        <v>41.69</v>
      </c>
      <c r="G22" s="8">
        <v>40.51</v>
      </c>
      <c r="H22" s="41">
        <v>41.88</v>
      </c>
      <c r="I22" s="8">
        <v>143.48</v>
      </c>
      <c r="J22" s="41">
        <v>160.36</v>
      </c>
      <c r="K22" s="8">
        <v>1100.93</v>
      </c>
      <c r="L22" s="41">
        <v>1193.63</v>
      </c>
      <c r="M22" s="8">
        <v>226.68</v>
      </c>
      <c r="N22" s="41">
        <v>230.4</v>
      </c>
      <c r="O22" s="71"/>
      <c r="P22" s="71"/>
      <c r="Q22" s="71"/>
      <c r="R22" s="71"/>
      <c r="S22" s="64"/>
      <c r="T22" s="72"/>
      <c r="U22" s="71"/>
      <c r="V22" s="71"/>
      <c r="W22" s="71"/>
      <c r="X22" s="71"/>
    </row>
    <row r="23" spans="1:20">
      <c r="A23" s="62"/>
      <c r="B23" s="40" t="s">
        <v>39</v>
      </c>
      <c r="C23" s="8">
        <v>1625</v>
      </c>
      <c r="D23" s="63">
        <v>1735</v>
      </c>
      <c r="E23" s="60">
        <v>61.57</v>
      </c>
      <c r="F23" s="60">
        <v>66.23</v>
      </c>
      <c r="G23" s="60">
        <v>59.47</v>
      </c>
      <c r="H23" s="60">
        <v>63.14</v>
      </c>
      <c r="I23" s="60">
        <v>254.1</v>
      </c>
      <c r="J23" s="60">
        <v>279.33</v>
      </c>
      <c r="K23" s="60">
        <v>1796.53</v>
      </c>
      <c r="L23" s="60">
        <v>1949.23</v>
      </c>
      <c r="M23" s="60">
        <v>229.78</v>
      </c>
      <c r="N23" s="60">
        <v>233.87</v>
      </c>
      <c r="T23" s="71"/>
    </row>
    <row r="24" spans="1:20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N24" s="109"/>
      <c r="T24" s="112"/>
    </row>
    <row r="25" spans="1:20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N25" s="110"/>
      <c r="T25" s="64"/>
    </row>
    <row r="26" spans="1:20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N26" s="64"/>
      <c r="T26" s="64"/>
    </row>
    <row r="27" spans="1:12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1:12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>
      <c r="A30" s="96"/>
      <c r="B30" s="65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>
      <c r="A31" s="65"/>
      <c r="B31" s="64"/>
      <c r="C31" s="65"/>
      <c r="D31" s="97"/>
      <c r="E31" s="97"/>
      <c r="F31" s="97"/>
      <c r="G31" s="97"/>
      <c r="H31" s="97"/>
      <c r="I31" s="97"/>
      <c r="J31" s="97"/>
      <c r="K31" s="97"/>
      <c r="L31" s="97"/>
    </row>
    <row r="32" spans="1:13">
      <c r="A32" s="64"/>
      <c r="B32" s="64"/>
      <c r="C32" s="72"/>
      <c r="D32" s="96"/>
      <c r="E32" s="96"/>
      <c r="F32" s="96"/>
      <c r="G32" s="96"/>
      <c r="H32" s="96"/>
      <c r="I32" s="96"/>
      <c r="J32" s="96"/>
      <c r="K32" s="96"/>
      <c r="L32" s="96"/>
      <c r="M32" s="64"/>
    </row>
    <row r="33" spans="1:13">
      <c r="A33" s="64"/>
      <c r="B33" s="64"/>
      <c r="C33" s="72"/>
      <c r="D33" s="96"/>
      <c r="E33" s="96"/>
      <c r="F33" s="96"/>
      <c r="G33" s="96"/>
      <c r="H33" s="96"/>
      <c r="I33" s="96"/>
      <c r="J33" s="96"/>
      <c r="K33" s="96"/>
      <c r="L33" s="96"/>
      <c r="M33" s="64"/>
    </row>
    <row r="34" spans="1:13">
      <c r="A34" s="64"/>
      <c r="B34" s="64"/>
      <c r="C34" s="72"/>
      <c r="D34" s="96"/>
      <c r="E34" s="96"/>
      <c r="F34" s="96"/>
      <c r="G34" s="96"/>
      <c r="H34" s="96"/>
      <c r="I34" s="96"/>
      <c r="J34" s="96"/>
      <c r="K34" s="96"/>
      <c r="L34" s="96"/>
      <c r="M34" s="64"/>
    </row>
    <row r="35" spans="1:13">
      <c r="A35" s="64"/>
      <c r="B35" s="64"/>
      <c r="C35" s="72"/>
      <c r="D35" s="96"/>
      <c r="E35" s="96"/>
      <c r="F35" s="96"/>
      <c r="G35" s="96"/>
      <c r="H35" s="96"/>
      <c r="I35" s="96"/>
      <c r="J35" s="96"/>
      <c r="K35" s="96"/>
      <c r="L35" s="96"/>
      <c r="M35" s="64"/>
    </row>
    <row r="36" spans="1:12">
      <c r="A36" s="64"/>
      <c r="B36" s="64"/>
      <c r="C36" s="72"/>
      <c r="D36" s="64"/>
      <c r="I36" s="111"/>
      <c r="J36" s="111"/>
      <c r="K36" s="111"/>
      <c r="L36" s="111"/>
    </row>
    <row r="37" spans="1:4">
      <c r="A37" s="64"/>
      <c r="B37" s="64"/>
      <c r="C37" s="72"/>
      <c r="D37" s="64"/>
    </row>
    <row r="38" spans="1:4">
      <c r="A38" s="64"/>
      <c r="B38" s="64"/>
      <c r="C38" s="72"/>
      <c r="D38" s="64"/>
    </row>
    <row r="39" spans="1:4">
      <c r="A39" s="64"/>
      <c r="B39" s="64"/>
      <c r="C39" s="72"/>
      <c r="D39" s="64"/>
    </row>
    <row r="40" spans="1:4">
      <c r="A40" s="64"/>
      <c r="B40" s="64"/>
      <c r="C40" s="72"/>
      <c r="D40" s="64"/>
    </row>
    <row r="41" spans="1:4">
      <c r="A41" s="64"/>
      <c r="B41" s="64"/>
      <c r="C41" s="72"/>
      <c r="D41" s="64"/>
    </row>
    <row r="42" spans="1:4">
      <c r="A42" s="64"/>
      <c r="B42" s="64"/>
      <c r="C42" s="72"/>
      <c r="D42" s="64"/>
    </row>
    <row r="43" spans="1:4">
      <c r="A43" s="64"/>
      <c r="B43" s="64"/>
      <c r="C43" s="72"/>
      <c r="D43" s="64"/>
    </row>
    <row r="44" spans="1:4">
      <c r="A44" s="64"/>
      <c r="B44" s="64"/>
      <c r="C44" s="72"/>
      <c r="D44" s="64"/>
    </row>
    <row r="45" spans="1:4">
      <c r="A45" s="64"/>
      <c r="B45" s="64"/>
      <c r="C45" s="72"/>
      <c r="D45" s="64"/>
    </row>
    <row r="46" spans="1:4">
      <c r="A46" s="64"/>
      <c r="B46" s="64"/>
      <c r="C46" s="72"/>
      <c r="D46" s="64"/>
    </row>
    <row r="47" spans="1:4">
      <c r="A47" s="64"/>
      <c r="B47" s="64"/>
      <c r="C47" s="72"/>
      <c r="D47" s="64"/>
    </row>
    <row r="48" spans="1:4">
      <c r="A48" s="64"/>
      <c r="B48" s="64"/>
      <c r="C48" s="72"/>
      <c r="D48" s="64"/>
    </row>
    <row r="49" spans="1:4">
      <c r="A49" s="64"/>
      <c r="B49" s="64"/>
      <c r="C49" s="72"/>
      <c r="D49" s="64"/>
    </row>
    <row r="50" spans="1:4">
      <c r="A50" s="64"/>
      <c r="B50" s="64"/>
      <c r="C50" s="72"/>
      <c r="D50" s="64"/>
    </row>
    <row r="51" spans="1:4">
      <c r="A51" s="64"/>
      <c r="B51" s="64"/>
      <c r="C51" s="72"/>
      <c r="D51" s="64"/>
    </row>
    <row r="52" spans="1:4">
      <c r="A52" s="64"/>
      <c r="B52" s="64"/>
      <c r="C52" s="72"/>
      <c r="D52" s="64"/>
    </row>
    <row r="53" spans="1:4">
      <c r="A53" s="64"/>
      <c r="B53" s="64"/>
      <c r="C53" s="72"/>
      <c r="D53" s="64"/>
    </row>
    <row r="54" spans="1:4">
      <c r="A54" s="64"/>
      <c r="B54" s="64"/>
      <c r="C54" s="72"/>
      <c r="D54" s="64"/>
    </row>
    <row r="55" spans="1:4">
      <c r="A55" s="64"/>
      <c r="B55" s="64"/>
      <c r="C55" s="72"/>
      <c r="D55" s="64"/>
    </row>
    <row r="56" spans="1:4">
      <c r="A56" s="64"/>
      <c r="B56" s="64"/>
      <c r="C56" s="72"/>
      <c r="D56" s="64"/>
    </row>
    <row r="57" spans="1:4">
      <c r="A57" s="64"/>
      <c r="B57" s="64"/>
      <c r="C57" s="72"/>
      <c r="D57" s="64"/>
    </row>
    <row r="58" spans="1:3">
      <c r="A58" s="64"/>
      <c r="B58" s="64"/>
      <c r="C58" s="64"/>
    </row>
    <row r="59" spans="1:3">
      <c r="A59" s="64"/>
      <c r="B59" s="64"/>
      <c r="C59" s="64"/>
    </row>
    <row r="60" spans="1:3">
      <c r="A60" s="64"/>
      <c r="B60" s="64"/>
      <c r="C60" s="64"/>
    </row>
    <row r="61" spans="1:3">
      <c r="A61" s="64"/>
      <c r="B61" s="64"/>
      <c r="C61" s="64"/>
    </row>
    <row r="62" spans="1:3">
      <c r="A62" s="64"/>
      <c r="C62" s="64"/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A 6 0 A 2 1 3 8 8 5 F F 2 9 4 6 9 5 8 F 5 D F F 4 D D A 3 3 9 0 "   m a : c o n t e n t T y p e V e r s i o n = " 0 "   m a : c o n t e n t T y p e D e s c r i p t i o n = " !>740=85  4>:C<5=B0. "   m a : c o n t e n t T y p e S c o p e = " "   m a : v e r s i o n I D = " 5 3 8 4 4 3 5 e f 0 0 b b f 4 c a 7 f 5 d 9 3 f c 8 1 5 0 3 a e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76A25442-0D40-43DE-8CB0-36753796BB19}">
  <ds:schemaRefs/>
</ds:datastoreItem>
</file>

<file path=customXml/itemProps2.xml><?xml version="1.0" encoding="utf-8"?>
<ds:datastoreItem xmlns:ds="http://schemas.openxmlformats.org/officeDocument/2006/customXml" ds:itemID="{3D1646CA-8B9E-4969-AF13-FB87F3AA2164}">
  <ds:schemaRefs/>
</ds:datastoreItem>
</file>

<file path=customXml/itemProps3.xml><?xml version="1.0" encoding="utf-8"?>
<ds:datastoreItem xmlns:ds="http://schemas.openxmlformats.org/officeDocument/2006/customXml" ds:itemID="{39941471-344C-4CF1-A7E2-94E2B71BF53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день 1 </vt:lpstr>
      <vt:lpstr>день 2</vt:lpstr>
      <vt:lpstr>день 3</vt:lpstr>
      <vt:lpstr>день 4 </vt:lpstr>
      <vt:lpstr>день 5 </vt:lpstr>
      <vt:lpstr>день 6</vt:lpstr>
      <vt:lpstr>день 7</vt:lpstr>
      <vt:lpstr>день 8</vt:lpstr>
      <vt:lpstr>день 9 </vt:lpstr>
      <vt:lpstr>день 10</vt:lpstr>
      <vt:lpstr>день 11 </vt:lpstr>
      <vt:lpstr>день 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riama</cp:lastModifiedBy>
  <dcterms:created xsi:type="dcterms:W3CDTF">2021-08-23T17:18:00Z</dcterms:created>
  <dcterms:modified xsi:type="dcterms:W3CDTF">2025-06-01T14:47:44Z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0x010100A60A213885FF2946958F5DFF4DDA3390</vt:lpwstr>
  </property>
  <property fmtid="{D5CDD505-2E9C-101B-9397-08002B2CF9AE}" pid="3" name="ICV">
    <vt:lpwstr>1A0C94F56D174F0190AF58A771BE43BF_13</vt:lpwstr>
  </property>
  <property fmtid="{D5CDD505-2E9C-101B-9397-08002B2CF9AE}" pid="4" name="KSOProductBuildVer">
    <vt:lpwstr>1049-12.2.0.20795</vt:lpwstr>
  </property>
</Properties>
</file>